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 (8)\"/>
    </mc:Choice>
  </mc:AlternateContent>
  <bookViews>
    <workbookView xWindow="0" yWindow="0" windowWidth="15480" windowHeight="8190" tabRatio="500"/>
  </bookViews>
  <sheets>
    <sheet name="Меню на 2021 год" sheetId="1" r:id="rId1"/>
  </sheets>
  <definedNames>
    <definedName name="Print_Area_0" localSheetId="0">'Меню на 2021 год'!$A$1:$Q$456</definedName>
    <definedName name="Print_Area_0_0" localSheetId="0">'Меню на 2021 год'!$A$1:$Q$457</definedName>
    <definedName name="_xlnm.Print_Area" localSheetId="0">'Меню на 2021 год'!$A$1:$Q$455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70" i="1" l="1"/>
  <c r="L276" i="1" s="1"/>
  <c r="L306" i="1" s="1"/>
  <c r="L59" i="1"/>
  <c r="D440" i="1"/>
  <c r="D439" i="1"/>
  <c r="H438" i="1"/>
  <c r="G438" i="1"/>
  <c r="F438" i="1"/>
  <c r="E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P436" i="1"/>
  <c r="P438" i="1" s="1"/>
  <c r="O436" i="1"/>
  <c r="O438" i="1" s="1"/>
  <c r="N436" i="1"/>
  <c r="N438" i="1" s="1"/>
  <c r="M436" i="1"/>
  <c r="M438" i="1" s="1"/>
  <c r="L436" i="1"/>
  <c r="L438" i="1" s="1"/>
  <c r="K436" i="1"/>
  <c r="K438" i="1" s="1"/>
  <c r="J436" i="1"/>
  <c r="J438" i="1" s="1"/>
  <c r="I436" i="1"/>
  <c r="I438" i="1" s="1"/>
  <c r="H430" i="1"/>
  <c r="G430" i="1"/>
  <c r="F430" i="1"/>
  <c r="E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P426" i="1"/>
  <c r="P430" i="1" s="1"/>
  <c r="O426" i="1"/>
  <c r="O430" i="1" s="1"/>
  <c r="N426" i="1"/>
  <c r="N430" i="1" s="1"/>
  <c r="M426" i="1"/>
  <c r="M430" i="1" s="1"/>
  <c r="L426" i="1"/>
  <c r="L430" i="1" s="1"/>
  <c r="K426" i="1"/>
  <c r="K430" i="1" s="1"/>
  <c r="J426" i="1"/>
  <c r="J430" i="1" s="1"/>
  <c r="I426" i="1"/>
  <c r="I430" i="1" s="1"/>
  <c r="P406" i="1"/>
  <c r="O406" i="1"/>
  <c r="O440" i="1" s="1"/>
  <c r="N406" i="1"/>
  <c r="N440" i="1" s="1"/>
  <c r="M406" i="1"/>
  <c r="M440" i="1" s="1"/>
  <c r="L406" i="1"/>
  <c r="L440" i="1" s="1"/>
  <c r="K406" i="1"/>
  <c r="K440" i="1" s="1"/>
  <c r="J406" i="1"/>
  <c r="I406" i="1"/>
  <c r="I440" i="1" s="1"/>
  <c r="H406" i="1"/>
  <c r="H440" i="1" s="1"/>
  <c r="G406" i="1"/>
  <c r="G440" i="1" s="1"/>
  <c r="F406" i="1"/>
  <c r="F440" i="1" s="1"/>
  <c r="E406" i="1"/>
  <c r="E440" i="1" s="1"/>
  <c r="P405" i="1"/>
  <c r="P439" i="1" s="1"/>
  <c r="O405" i="1"/>
  <c r="O439" i="1" s="1"/>
  <c r="N405" i="1"/>
  <c r="N439" i="1" s="1"/>
  <c r="M405" i="1"/>
  <c r="M439" i="1" s="1"/>
  <c r="L405" i="1"/>
  <c r="L439" i="1" s="1"/>
  <c r="K405" i="1"/>
  <c r="K439" i="1" s="1"/>
  <c r="J405" i="1"/>
  <c r="J439" i="1" s="1"/>
  <c r="I405" i="1"/>
  <c r="I439" i="1" s="1"/>
  <c r="H405" i="1"/>
  <c r="H439" i="1" s="1"/>
  <c r="G405" i="1"/>
  <c r="G439" i="1" s="1"/>
  <c r="F405" i="1"/>
  <c r="F439" i="1" s="1"/>
  <c r="E405" i="1"/>
  <c r="E439" i="1" s="1"/>
  <c r="D393" i="1"/>
  <c r="D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H390" i="1"/>
  <c r="G390" i="1"/>
  <c r="F390" i="1"/>
  <c r="E390" i="1"/>
  <c r="P388" i="1"/>
  <c r="P390" i="1" s="1"/>
  <c r="O388" i="1"/>
  <c r="O390" i="1" s="1"/>
  <c r="N388" i="1"/>
  <c r="N390" i="1" s="1"/>
  <c r="M388" i="1"/>
  <c r="M390" i="1" s="1"/>
  <c r="L388" i="1"/>
  <c r="L390" i="1" s="1"/>
  <c r="K388" i="1"/>
  <c r="K390" i="1" s="1"/>
  <c r="J388" i="1"/>
  <c r="J390" i="1" s="1"/>
  <c r="I388" i="1"/>
  <c r="I390" i="1" s="1"/>
  <c r="P381" i="1"/>
  <c r="N381" i="1"/>
  <c r="M381" i="1"/>
  <c r="L381" i="1"/>
  <c r="H381" i="1"/>
  <c r="G381" i="1"/>
  <c r="F381" i="1"/>
  <c r="E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O381" i="1"/>
  <c r="K365" i="1"/>
  <c r="K381" i="1" s="1"/>
  <c r="J365" i="1"/>
  <c r="J381" i="1" s="1"/>
  <c r="I365" i="1"/>
  <c r="I381" i="1" s="1"/>
  <c r="P359" i="1"/>
  <c r="P393" i="1" s="1"/>
  <c r="O359" i="1"/>
  <c r="N359" i="1"/>
  <c r="M359" i="1"/>
  <c r="L359" i="1"/>
  <c r="K359" i="1"/>
  <c r="K393" i="1" s="1"/>
  <c r="J359" i="1"/>
  <c r="J393" i="1" s="1"/>
  <c r="I359" i="1"/>
  <c r="I393" i="1" s="1"/>
  <c r="H359" i="1"/>
  <c r="H393" i="1" s="1"/>
  <c r="G359" i="1"/>
  <c r="G393" i="1" s="1"/>
  <c r="F359" i="1"/>
  <c r="F393" i="1" s="1"/>
  <c r="E359" i="1"/>
  <c r="E393" i="1" s="1"/>
  <c r="P358" i="1"/>
  <c r="P392" i="1" s="1"/>
  <c r="O358" i="1"/>
  <c r="O392" i="1" s="1"/>
  <c r="N358" i="1"/>
  <c r="N392" i="1" s="1"/>
  <c r="M358" i="1"/>
  <c r="M392" i="1" s="1"/>
  <c r="L358" i="1"/>
  <c r="L392" i="1" s="1"/>
  <c r="K358" i="1"/>
  <c r="K392" i="1" s="1"/>
  <c r="J358" i="1"/>
  <c r="J392" i="1" s="1"/>
  <c r="I358" i="1"/>
  <c r="I392" i="1" s="1"/>
  <c r="H358" i="1"/>
  <c r="H392" i="1" s="1"/>
  <c r="G358" i="1"/>
  <c r="G392" i="1" s="1"/>
  <c r="F358" i="1"/>
  <c r="F392" i="1" s="1"/>
  <c r="E358" i="1"/>
  <c r="E392" i="1" s="1"/>
  <c r="D346" i="1"/>
  <c r="D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H338" i="1"/>
  <c r="G338" i="1"/>
  <c r="F338" i="1"/>
  <c r="E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P334" i="1"/>
  <c r="P338" i="1" s="1"/>
  <c r="O334" i="1"/>
  <c r="O338" i="1" s="1"/>
  <c r="N334" i="1"/>
  <c r="N338" i="1" s="1"/>
  <c r="M334" i="1"/>
  <c r="M338" i="1" s="1"/>
  <c r="L334" i="1"/>
  <c r="L338" i="1" s="1"/>
  <c r="K334" i="1"/>
  <c r="K338" i="1" s="1"/>
  <c r="J334" i="1"/>
  <c r="J338" i="1" s="1"/>
  <c r="I334" i="1"/>
  <c r="I338" i="1" s="1"/>
  <c r="P320" i="1"/>
  <c r="P346" i="1" s="1"/>
  <c r="O320" i="1"/>
  <c r="O346" i="1" s="1"/>
  <c r="N320" i="1"/>
  <c r="N346" i="1" s="1"/>
  <c r="M320" i="1"/>
  <c r="M346" i="1" s="1"/>
  <c r="L320" i="1"/>
  <c r="L346" i="1" s="1"/>
  <c r="K320" i="1"/>
  <c r="K346" i="1" s="1"/>
  <c r="J320" i="1"/>
  <c r="J346" i="1" s="1"/>
  <c r="I320" i="1"/>
  <c r="I346" i="1" s="1"/>
  <c r="H320" i="1"/>
  <c r="H346" i="1" s="1"/>
  <c r="G320" i="1"/>
  <c r="G346" i="1" s="1"/>
  <c r="F320" i="1"/>
  <c r="F346" i="1" s="1"/>
  <c r="E320" i="1"/>
  <c r="E346" i="1" s="1"/>
  <c r="H319" i="1"/>
  <c r="H345" i="1" s="1"/>
  <c r="G319" i="1"/>
  <c r="G345" i="1" s="1"/>
  <c r="F319" i="1"/>
  <c r="F345" i="1" s="1"/>
  <c r="E319" i="1"/>
  <c r="E345" i="1" s="1"/>
  <c r="P319" i="1"/>
  <c r="P345" i="1" s="1"/>
  <c r="O311" i="1"/>
  <c r="O319" i="1" s="1"/>
  <c r="O345" i="1" s="1"/>
  <c r="N319" i="1"/>
  <c r="N345" i="1" s="1"/>
  <c r="M319" i="1"/>
  <c r="M345" i="1" s="1"/>
  <c r="L311" i="1"/>
  <c r="L319" i="1" s="1"/>
  <c r="L345" i="1" s="1"/>
  <c r="K311" i="1"/>
  <c r="K319" i="1" s="1"/>
  <c r="K345" i="1" s="1"/>
  <c r="J311" i="1"/>
  <c r="J319" i="1" s="1"/>
  <c r="J345" i="1" s="1"/>
  <c r="I311" i="1"/>
  <c r="I319" i="1" s="1"/>
  <c r="I345" i="1" s="1"/>
  <c r="D307" i="1"/>
  <c r="D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H304" i="1"/>
  <c r="G304" i="1"/>
  <c r="F304" i="1"/>
  <c r="E304" i="1"/>
  <c r="P304" i="1"/>
  <c r="O304" i="1"/>
  <c r="N304" i="1"/>
  <c r="M304" i="1"/>
  <c r="L304" i="1"/>
  <c r="K304" i="1"/>
  <c r="J304" i="1"/>
  <c r="I304" i="1"/>
  <c r="H297" i="1"/>
  <c r="G297" i="1"/>
  <c r="F297" i="1"/>
  <c r="E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P293" i="1"/>
  <c r="P297" i="1" s="1"/>
  <c r="O293" i="1"/>
  <c r="O297" i="1" s="1"/>
  <c r="N293" i="1"/>
  <c r="N297" i="1" s="1"/>
  <c r="M293" i="1"/>
  <c r="M297" i="1" s="1"/>
  <c r="L293" i="1"/>
  <c r="L297" i="1" s="1"/>
  <c r="K293" i="1"/>
  <c r="K297" i="1" s="1"/>
  <c r="J293" i="1"/>
  <c r="J297" i="1" s="1"/>
  <c r="I293" i="1"/>
  <c r="I297" i="1" s="1"/>
  <c r="P277" i="1"/>
  <c r="P307" i="1" s="1"/>
  <c r="O277" i="1"/>
  <c r="O307" i="1" s="1"/>
  <c r="N277" i="1"/>
  <c r="N307" i="1" s="1"/>
  <c r="M277" i="1"/>
  <c r="M307" i="1" s="1"/>
  <c r="L277" i="1"/>
  <c r="L307" i="1" s="1"/>
  <c r="K277" i="1"/>
  <c r="K307" i="1" s="1"/>
  <c r="J277" i="1"/>
  <c r="J307" i="1" s="1"/>
  <c r="I277" i="1"/>
  <c r="I307" i="1" s="1"/>
  <c r="H277" i="1"/>
  <c r="H307" i="1" s="1"/>
  <c r="G277" i="1"/>
  <c r="G307" i="1" s="1"/>
  <c r="F277" i="1"/>
  <c r="F307" i="1" s="1"/>
  <c r="E277" i="1"/>
  <c r="E307" i="1" s="1"/>
  <c r="P276" i="1"/>
  <c r="P306" i="1" s="1"/>
  <c r="O276" i="1"/>
  <c r="N276" i="1"/>
  <c r="N306" i="1" s="1"/>
  <c r="M276" i="1"/>
  <c r="K276" i="1"/>
  <c r="J276" i="1"/>
  <c r="J306" i="1" s="1"/>
  <c r="I276" i="1"/>
  <c r="H276" i="1"/>
  <c r="H306" i="1" s="1"/>
  <c r="G276" i="1"/>
  <c r="G306" i="1" s="1"/>
  <c r="F276" i="1"/>
  <c r="F306" i="1" s="1"/>
  <c r="E276" i="1"/>
  <c r="E306" i="1" s="1"/>
  <c r="D264" i="1"/>
  <c r="D263" i="1"/>
  <c r="H262" i="1"/>
  <c r="G262" i="1"/>
  <c r="F262" i="1"/>
  <c r="E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P260" i="1"/>
  <c r="O260" i="1"/>
  <c r="N260" i="1"/>
  <c r="N262" i="1" s="1"/>
  <c r="M260" i="1"/>
  <c r="M262" i="1" s="1"/>
  <c r="L260" i="1"/>
  <c r="L262" i="1" s="1"/>
  <c r="K260" i="1"/>
  <c r="J260" i="1"/>
  <c r="I260" i="1"/>
  <c r="P258" i="1"/>
  <c r="P262" i="1" s="1"/>
  <c r="O258" i="1"/>
  <c r="O262" i="1" s="1"/>
  <c r="K258" i="1"/>
  <c r="J258" i="1"/>
  <c r="I258" i="1"/>
  <c r="I262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P238" i="1"/>
  <c r="O238" i="1"/>
  <c r="N238" i="1"/>
  <c r="M238" i="1"/>
  <c r="M264" i="1" s="1"/>
  <c r="L238" i="1"/>
  <c r="K238" i="1"/>
  <c r="J238" i="1"/>
  <c r="I238" i="1"/>
  <c r="I264" i="1" s="1"/>
  <c r="H238" i="1"/>
  <c r="G238" i="1"/>
  <c r="F238" i="1"/>
  <c r="E238" i="1"/>
  <c r="E264" i="1" s="1"/>
  <c r="P237" i="1"/>
  <c r="O237" i="1"/>
  <c r="N237" i="1"/>
  <c r="M237" i="1"/>
  <c r="M263" i="1" s="1"/>
  <c r="L237" i="1"/>
  <c r="K237" i="1"/>
  <c r="J237" i="1"/>
  <c r="I237" i="1"/>
  <c r="I263" i="1" s="1"/>
  <c r="H237" i="1"/>
  <c r="G237" i="1"/>
  <c r="F237" i="1"/>
  <c r="E237" i="1"/>
  <c r="E263" i="1" s="1"/>
  <c r="D222" i="1"/>
  <c r="D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H213" i="1"/>
  <c r="G213" i="1"/>
  <c r="F213" i="1"/>
  <c r="E213" i="1"/>
  <c r="P209" i="1"/>
  <c r="P213" i="1" s="1"/>
  <c r="O209" i="1"/>
  <c r="O213" i="1" s="1"/>
  <c r="N209" i="1"/>
  <c r="N213" i="1" s="1"/>
  <c r="M209" i="1"/>
  <c r="M213" i="1" s="1"/>
  <c r="L209" i="1"/>
  <c r="L213" i="1" s="1"/>
  <c r="K209" i="1"/>
  <c r="K213" i="1" s="1"/>
  <c r="J209" i="1"/>
  <c r="J213" i="1" s="1"/>
  <c r="I209" i="1"/>
  <c r="I213" i="1" s="1"/>
  <c r="P192" i="1"/>
  <c r="P222" i="1" s="1"/>
  <c r="O192" i="1"/>
  <c r="O222" i="1" s="1"/>
  <c r="N192" i="1"/>
  <c r="N222" i="1" s="1"/>
  <c r="M192" i="1"/>
  <c r="M222" i="1" s="1"/>
  <c r="L192" i="1"/>
  <c r="L222" i="1" s="1"/>
  <c r="K192" i="1"/>
  <c r="K222" i="1" s="1"/>
  <c r="J192" i="1"/>
  <c r="J222" i="1" s="1"/>
  <c r="I192" i="1"/>
  <c r="I222" i="1" s="1"/>
  <c r="H192" i="1"/>
  <c r="H222" i="1" s="1"/>
  <c r="G192" i="1"/>
  <c r="G222" i="1" s="1"/>
  <c r="F192" i="1"/>
  <c r="F222" i="1" s="1"/>
  <c r="E192" i="1"/>
  <c r="E222" i="1" s="1"/>
  <c r="P191" i="1"/>
  <c r="O191" i="1"/>
  <c r="O221" i="1" s="1"/>
  <c r="N191" i="1"/>
  <c r="M191" i="1"/>
  <c r="M221" i="1" s="1"/>
  <c r="L191" i="1"/>
  <c r="K191" i="1"/>
  <c r="K221" i="1" s="1"/>
  <c r="J191" i="1"/>
  <c r="I191" i="1"/>
  <c r="I221" i="1" s="1"/>
  <c r="H191" i="1"/>
  <c r="H221" i="1" s="1"/>
  <c r="G191" i="1"/>
  <c r="G221" i="1" s="1"/>
  <c r="F191" i="1"/>
  <c r="F221" i="1" s="1"/>
  <c r="E191" i="1"/>
  <c r="E221" i="1" s="1"/>
  <c r="D179" i="1"/>
  <c r="D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P167" i="1"/>
  <c r="N167" i="1"/>
  <c r="M167" i="1"/>
  <c r="L167" i="1"/>
  <c r="H167" i="1"/>
  <c r="G167" i="1"/>
  <c r="F167" i="1"/>
  <c r="E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O149" i="1"/>
  <c r="O167" i="1" s="1"/>
  <c r="K149" i="1"/>
  <c r="K167" i="1" s="1"/>
  <c r="J149" i="1"/>
  <c r="J167" i="1" s="1"/>
  <c r="I149" i="1"/>
  <c r="I167" i="1" s="1"/>
  <c r="P143" i="1"/>
  <c r="P179" i="1" s="1"/>
  <c r="O143" i="1"/>
  <c r="N143" i="1"/>
  <c r="M143" i="1"/>
  <c r="L143" i="1"/>
  <c r="K143" i="1"/>
  <c r="J143" i="1"/>
  <c r="J179" i="1" s="1"/>
  <c r="I143" i="1"/>
  <c r="H143" i="1"/>
  <c r="H179" i="1" s="1"/>
  <c r="G143" i="1"/>
  <c r="F143" i="1"/>
  <c r="F179" i="1" s="1"/>
  <c r="E143" i="1"/>
  <c r="P142" i="1"/>
  <c r="O142" i="1"/>
  <c r="N142" i="1"/>
  <c r="M142" i="1"/>
  <c r="L142" i="1"/>
  <c r="K142" i="1"/>
  <c r="J178" i="1"/>
  <c r="I142" i="1"/>
  <c r="H142" i="1"/>
  <c r="G142" i="1"/>
  <c r="F142" i="1"/>
  <c r="E142" i="1"/>
  <c r="D130" i="1"/>
  <c r="D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H122" i="1"/>
  <c r="G122" i="1"/>
  <c r="F122" i="1"/>
  <c r="E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P118" i="1"/>
  <c r="P122" i="1" s="1"/>
  <c r="O118" i="1"/>
  <c r="O122" i="1" s="1"/>
  <c r="N118" i="1"/>
  <c r="N122" i="1" s="1"/>
  <c r="M118" i="1"/>
  <c r="M122" i="1" s="1"/>
  <c r="L118" i="1"/>
  <c r="L122" i="1" s="1"/>
  <c r="K118" i="1"/>
  <c r="K122" i="1" s="1"/>
  <c r="J118" i="1"/>
  <c r="J122" i="1" s="1"/>
  <c r="I118" i="1"/>
  <c r="I122" i="1" s="1"/>
  <c r="P106" i="1"/>
  <c r="P130" i="1" s="1"/>
  <c r="O106" i="1"/>
  <c r="O130" i="1" s="1"/>
  <c r="N106" i="1"/>
  <c r="N130" i="1" s="1"/>
  <c r="M106" i="1"/>
  <c r="M130" i="1" s="1"/>
  <c r="L106" i="1"/>
  <c r="L130" i="1" s="1"/>
  <c r="K106" i="1"/>
  <c r="K130" i="1" s="1"/>
  <c r="J106" i="1"/>
  <c r="J130" i="1" s="1"/>
  <c r="I106" i="1"/>
  <c r="I130" i="1" s="1"/>
  <c r="H106" i="1"/>
  <c r="H130" i="1" s="1"/>
  <c r="G106" i="1"/>
  <c r="F106" i="1"/>
  <c r="E106" i="1"/>
  <c r="P105" i="1"/>
  <c r="O105" i="1"/>
  <c r="O129" i="1" s="1"/>
  <c r="N105" i="1"/>
  <c r="M105" i="1"/>
  <c r="M129" i="1" s="1"/>
  <c r="L105" i="1"/>
  <c r="L129" i="1" s="1"/>
  <c r="K105" i="1"/>
  <c r="K129" i="1" s="1"/>
  <c r="J105" i="1"/>
  <c r="I105" i="1"/>
  <c r="I129" i="1" s="1"/>
  <c r="H105" i="1"/>
  <c r="G105" i="1"/>
  <c r="F105" i="1"/>
  <c r="E105" i="1"/>
  <c r="D94" i="1"/>
  <c r="D93" i="1"/>
  <c r="P92" i="1"/>
  <c r="O92" i="1"/>
  <c r="N92" i="1"/>
  <c r="M92" i="1"/>
  <c r="L92" i="1"/>
  <c r="K92" i="1"/>
  <c r="J92" i="1"/>
  <c r="I92" i="1"/>
  <c r="H92" i="1"/>
  <c r="G92" i="1"/>
  <c r="F92" i="1"/>
  <c r="E92" i="1"/>
  <c r="P91" i="1"/>
  <c r="O91" i="1"/>
  <c r="N91" i="1"/>
  <c r="M91" i="1"/>
  <c r="L91" i="1"/>
  <c r="K91" i="1"/>
  <c r="J91" i="1"/>
  <c r="I91" i="1"/>
  <c r="H91" i="1"/>
  <c r="G91" i="1"/>
  <c r="F91" i="1"/>
  <c r="E91" i="1"/>
  <c r="H84" i="1"/>
  <c r="G84" i="1"/>
  <c r="F84" i="1"/>
  <c r="E84" i="1"/>
  <c r="P83" i="1"/>
  <c r="O83" i="1"/>
  <c r="N83" i="1"/>
  <c r="M83" i="1"/>
  <c r="L83" i="1"/>
  <c r="K83" i="1"/>
  <c r="J83" i="1"/>
  <c r="I83" i="1"/>
  <c r="H83" i="1"/>
  <c r="G83" i="1"/>
  <c r="F83" i="1"/>
  <c r="E83" i="1"/>
  <c r="P80" i="1"/>
  <c r="P84" i="1" s="1"/>
  <c r="O80" i="1"/>
  <c r="O84" i="1" s="1"/>
  <c r="N80" i="1"/>
  <c r="N84" i="1" s="1"/>
  <c r="M80" i="1"/>
  <c r="M84" i="1" s="1"/>
  <c r="L80" i="1"/>
  <c r="L84" i="1" s="1"/>
  <c r="K80" i="1"/>
  <c r="K84" i="1" s="1"/>
  <c r="J80" i="1"/>
  <c r="J84" i="1" s="1"/>
  <c r="I80" i="1"/>
  <c r="I84" i="1" s="1"/>
  <c r="P66" i="1"/>
  <c r="O66" i="1"/>
  <c r="N66" i="1"/>
  <c r="M66" i="1"/>
  <c r="L66" i="1"/>
  <c r="K66" i="1"/>
  <c r="K94" i="1" s="1"/>
  <c r="J66" i="1"/>
  <c r="J94" i="1" s="1"/>
  <c r="I66" i="1"/>
  <c r="H66" i="1"/>
  <c r="H94" i="1" s="1"/>
  <c r="G66" i="1"/>
  <c r="G94" i="1" s="1"/>
  <c r="F66" i="1"/>
  <c r="F94" i="1" s="1"/>
  <c r="P65" i="1"/>
  <c r="P93" i="1" s="1"/>
  <c r="O65" i="1"/>
  <c r="O93" i="1" s="1"/>
  <c r="N65" i="1"/>
  <c r="N93" i="1" s="1"/>
  <c r="M65" i="1"/>
  <c r="L65" i="1"/>
  <c r="L93" i="1" s="1"/>
  <c r="K65" i="1"/>
  <c r="J65" i="1"/>
  <c r="J93" i="1" s="1"/>
  <c r="I65" i="1"/>
  <c r="H65" i="1"/>
  <c r="G65" i="1"/>
  <c r="G93" i="1" s="1"/>
  <c r="F65" i="1"/>
  <c r="E65" i="1"/>
  <c r="D52" i="1"/>
  <c r="D51" i="1"/>
  <c r="P50" i="1"/>
  <c r="O50" i="1"/>
  <c r="N50" i="1"/>
  <c r="M50" i="1"/>
  <c r="L50" i="1"/>
  <c r="K50" i="1"/>
  <c r="J50" i="1"/>
  <c r="I50" i="1"/>
  <c r="H50" i="1"/>
  <c r="G50" i="1"/>
  <c r="F50" i="1"/>
  <c r="E50" i="1"/>
  <c r="P49" i="1"/>
  <c r="O49" i="1"/>
  <c r="N49" i="1"/>
  <c r="M49" i="1"/>
  <c r="L49" i="1"/>
  <c r="K49" i="1"/>
  <c r="J49" i="1"/>
  <c r="I49" i="1"/>
  <c r="H49" i="1"/>
  <c r="G49" i="1"/>
  <c r="F49" i="1"/>
  <c r="E49" i="1"/>
  <c r="P44" i="1"/>
  <c r="O44" i="1"/>
  <c r="N44" i="1"/>
  <c r="M44" i="1"/>
  <c r="L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26" i="1"/>
  <c r="O26" i="1"/>
  <c r="O52" i="1" s="1"/>
  <c r="N26" i="1"/>
  <c r="M26" i="1"/>
  <c r="M52" i="1" s="1"/>
  <c r="L26" i="1"/>
  <c r="L52" i="1" s="1"/>
  <c r="K26" i="1"/>
  <c r="K52" i="1" s="1"/>
  <c r="J26" i="1"/>
  <c r="J52" i="1" s="1"/>
  <c r="I26" i="1"/>
  <c r="I52" i="1" s="1"/>
  <c r="H26" i="1"/>
  <c r="G26" i="1"/>
  <c r="F26" i="1"/>
  <c r="E26" i="1"/>
  <c r="P25" i="1"/>
  <c r="O25" i="1"/>
  <c r="O51" i="1" s="1"/>
  <c r="N25" i="1"/>
  <c r="M25" i="1"/>
  <c r="L25" i="1"/>
  <c r="K25" i="1"/>
  <c r="J25" i="1"/>
  <c r="I25" i="1"/>
  <c r="I51" i="1" s="1"/>
  <c r="H25" i="1"/>
  <c r="G25" i="1"/>
  <c r="F25" i="1"/>
  <c r="E25" i="1"/>
  <c r="I93" i="1" l="1"/>
  <c r="M93" i="1"/>
  <c r="E93" i="1"/>
  <c r="K263" i="1"/>
  <c r="O263" i="1"/>
  <c r="G264" i="1"/>
  <c r="O264" i="1"/>
  <c r="K262" i="1"/>
  <c r="K264" i="1" s="1"/>
  <c r="L393" i="1"/>
  <c r="N94" i="1"/>
  <c r="L94" i="1"/>
  <c r="I94" i="1"/>
  <c r="F93" i="1"/>
  <c r="J262" i="1"/>
  <c r="J264" i="1" s="1"/>
  <c r="N393" i="1"/>
  <c r="G129" i="1"/>
  <c r="F130" i="1"/>
  <c r="H93" i="1"/>
  <c r="P264" i="1"/>
  <c r="G263" i="1"/>
  <c r="G130" i="1"/>
  <c r="E130" i="1"/>
  <c r="P94" i="1"/>
  <c r="O94" i="1"/>
  <c r="M94" i="1"/>
  <c r="E94" i="1"/>
  <c r="L179" i="1"/>
  <c r="N179" i="1"/>
  <c r="L264" i="1"/>
  <c r="N264" i="1"/>
  <c r="F264" i="1"/>
  <c r="H264" i="1"/>
  <c r="J51" i="1"/>
  <c r="F129" i="1"/>
  <c r="H129" i="1"/>
  <c r="J129" i="1"/>
  <c r="N129" i="1"/>
  <c r="P129" i="1"/>
  <c r="E179" i="1"/>
  <c r="G179" i="1"/>
  <c r="I179" i="1"/>
  <c r="K179" i="1"/>
  <c r="M179" i="1"/>
  <c r="O179" i="1"/>
  <c r="L178" i="1"/>
  <c r="L221" i="1"/>
  <c r="F263" i="1"/>
  <c r="H263" i="1"/>
  <c r="J263" i="1"/>
  <c r="L263" i="1"/>
  <c r="N263" i="1"/>
  <c r="P263" i="1"/>
  <c r="M393" i="1"/>
  <c r="P440" i="1"/>
  <c r="O306" i="1"/>
  <c r="M306" i="1"/>
  <c r="K306" i="1"/>
  <c r="I306" i="1"/>
  <c r="P221" i="1"/>
  <c r="N221" i="1"/>
  <c r="J221" i="1"/>
  <c r="P178" i="1"/>
  <c r="O178" i="1"/>
  <c r="N178" i="1"/>
  <c r="M178" i="1"/>
  <c r="K178" i="1"/>
  <c r="I178" i="1"/>
  <c r="H178" i="1"/>
  <c r="G178" i="1"/>
  <c r="F178" i="1"/>
  <c r="E178" i="1"/>
  <c r="E129" i="1"/>
  <c r="K93" i="1"/>
  <c r="K51" i="1"/>
  <c r="G51" i="1"/>
  <c r="E51" i="1"/>
  <c r="P52" i="1"/>
  <c r="N52" i="1"/>
  <c r="H52" i="1"/>
  <c r="F52" i="1"/>
  <c r="L51" i="1"/>
  <c r="F51" i="1"/>
  <c r="P51" i="1"/>
  <c r="N51" i="1"/>
  <c r="M51" i="1"/>
  <c r="H51" i="1"/>
  <c r="G52" i="1"/>
  <c r="E52" i="1"/>
  <c r="J440" i="1"/>
  <c r="O393" i="1"/>
  <c r="E442" i="1" l="1"/>
  <c r="E444" i="1" s="1"/>
  <c r="E446" i="1" s="1"/>
  <c r="G442" i="1"/>
  <c r="G444" i="1" s="1"/>
  <c r="G446" i="1" s="1"/>
  <c r="H442" i="1"/>
  <c r="H444" i="1" s="1"/>
  <c r="H446" i="1" s="1"/>
  <c r="E441" i="1"/>
  <c r="E443" i="1" s="1"/>
  <c r="E445" i="1" s="1"/>
  <c r="F441" i="1"/>
  <c r="F443" i="1" s="1"/>
  <c r="F445" i="1" s="1"/>
  <c r="G441" i="1"/>
  <c r="G443" i="1" s="1"/>
  <c r="G445" i="1" s="1"/>
  <c r="F442" i="1"/>
  <c r="F444" i="1" s="1"/>
  <c r="F446" i="1" s="1"/>
  <c r="H441" i="1"/>
  <c r="H443" i="1" s="1"/>
  <c r="H445" i="1" s="1"/>
</calcChain>
</file>

<file path=xl/sharedStrings.xml><?xml version="1.0" encoding="utf-8"?>
<sst xmlns="http://schemas.openxmlformats.org/spreadsheetml/2006/main" count="1169" uniqueCount="233">
  <si>
    <t>"Утверждаю"</t>
  </si>
  <si>
    <t>Заведующий МДОУ</t>
  </si>
  <si>
    <t xml:space="preserve">"Детский сад  № </t>
  </si>
  <si>
    <t xml:space="preserve">  </t>
  </si>
  <si>
    <t>_________________</t>
  </si>
  <si>
    <t>Прием пищи</t>
  </si>
  <si>
    <t>Наименование блюда</t>
  </si>
  <si>
    <t>Выход</t>
  </si>
  <si>
    <t>Пищевые вещества</t>
  </si>
  <si>
    <t>Энергетическая ценность (ккал)</t>
  </si>
  <si>
    <t>Витамины, мг</t>
  </si>
  <si>
    <t>Минеральные вещества, мг</t>
  </si>
  <si>
    <t>№ рецептуры</t>
  </si>
  <si>
    <t>Б</t>
  </si>
  <si>
    <t>Ж</t>
  </si>
  <si>
    <t>У</t>
  </si>
  <si>
    <t>В1</t>
  </si>
  <si>
    <t>В2</t>
  </si>
  <si>
    <t>РР</t>
  </si>
  <si>
    <t>С</t>
  </si>
  <si>
    <t>Са</t>
  </si>
  <si>
    <t>Мg</t>
  </si>
  <si>
    <t>Р</t>
  </si>
  <si>
    <t>Fе</t>
  </si>
  <si>
    <t>Неделя 1</t>
  </si>
  <si>
    <t>1 день</t>
  </si>
  <si>
    <t>Завтрак:</t>
  </si>
  <si>
    <t>Яйцо вареное</t>
  </si>
  <si>
    <t>№ 209   М.П.Могильный 2005</t>
  </si>
  <si>
    <t>Я</t>
  </si>
  <si>
    <t>№ 433     А.Я.Перевалов 2012</t>
  </si>
  <si>
    <t xml:space="preserve"> </t>
  </si>
  <si>
    <t>№ 1       М.П.Могильный 2005</t>
  </si>
  <si>
    <t>Чай с сахаром</t>
  </si>
  <si>
    <t>200/11</t>
  </si>
  <si>
    <t>№ 392   М.П.Могильный 2012</t>
  </si>
  <si>
    <t>180/10</t>
  </si>
  <si>
    <t>Итого: сад</t>
  </si>
  <si>
    <t>Итого: ясли</t>
  </si>
  <si>
    <t>2-завтрак:</t>
  </si>
  <si>
    <t>№ 338   М.П.Могильный 2005</t>
  </si>
  <si>
    <t>№ 389   М.П.Могильный 2005</t>
  </si>
  <si>
    <t>Обед</t>
  </si>
  <si>
    <t>№ 98    М.П.Могильный 2005</t>
  </si>
  <si>
    <t>Бигос (мясо отварной говядины, тушенное с капустой)</t>
  </si>
  <si>
    <t>№ 594         А.И.Здобнов 2005</t>
  </si>
  <si>
    <t>Компот из свежих плодов</t>
  </si>
  <si>
    <t>№ 521   М.П.Могильный 2012</t>
  </si>
  <si>
    <t xml:space="preserve">Хлеб пшеничный </t>
  </si>
  <si>
    <t>№ 122     А.Я.Перевалов 2012</t>
  </si>
  <si>
    <t>Хлеб ржаной</t>
  </si>
  <si>
    <t>№ 123     А.Я.Перевалов 2012</t>
  </si>
  <si>
    <t>Полдник</t>
  </si>
  <si>
    <t>Каша жидкая молочная из рисовой крупы</t>
  </si>
  <si>
    <t>№ 182   М.П.Могильный 2005</t>
  </si>
  <si>
    <t>Какао с молоком (1 вариант)</t>
  </si>
  <si>
    <t>№ 397     М.П.Могильный 2012</t>
  </si>
  <si>
    <t>Всего за день: сад</t>
  </si>
  <si>
    <t>Всего за день: ясли</t>
  </si>
  <si>
    <t>2 день</t>
  </si>
  <si>
    <t>Завтрак</t>
  </si>
  <si>
    <t>Каша жидкая молочная ячневая</t>
  </si>
  <si>
    <t>№ 182     М.П.Могильный 2005</t>
  </si>
  <si>
    <t>№ 3       М.П.Могильный 2005</t>
  </si>
  <si>
    <t>Кофейный напиток с молоком (1вариант)</t>
  </si>
  <si>
    <t>№ 395     М.П.Могильный 2012</t>
  </si>
  <si>
    <t>№ 700         А.И.Здобнов 2005</t>
  </si>
  <si>
    <t>№ 103   М.П.Могильный 2005</t>
  </si>
  <si>
    <t>№ 298   М.П.Могильный 2012</t>
  </si>
  <si>
    <t>Компот из смеси сухофруктов</t>
  </si>
  <si>
    <t>№ 522     А.Я.Перевалов 2012</t>
  </si>
  <si>
    <t>№ 217/218   М.П.Могильный 2005</t>
  </si>
  <si>
    <t>Соус молочный сладкий</t>
  </si>
  <si>
    <t>№ 327  М.П.Могильный 2005</t>
  </si>
  <si>
    <t>№ 386   М.П.Могильный 2005</t>
  </si>
  <si>
    <t xml:space="preserve">Суп  молочный с овсяными хлопьями </t>
  </si>
  <si>
    <t>№ 121   М.П.Могильный 2005</t>
  </si>
  <si>
    <t>№ 2       М.П.Могильный 2005</t>
  </si>
  <si>
    <t>Чай с молоком</t>
  </si>
  <si>
    <t>№ 394     М.П.Могильный 2012</t>
  </si>
  <si>
    <t>2- завтрак</t>
  </si>
  <si>
    <t>№ 385   М.П.Могильный 2005</t>
  </si>
  <si>
    <t>№ 75     М.П.Могильный 2005</t>
  </si>
  <si>
    <t xml:space="preserve">Икра свекольная </t>
  </si>
  <si>
    <t>№ 101   М.П.Могильный 2005</t>
  </si>
  <si>
    <t>Плов из птицы</t>
  </si>
  <si>
    <t>№ 304  М.П.Могильный 2012</t>
  </si>
  <si>
    <t>№ 383    М.П.Могильный 2012</t>
  </si>
  <si>
    <t>Пирожок печеный из дрожжевого теста с капустой</t>
  </si>
  <si>
    <t>№ 557     А.Я.Перевалов 2012</t>
  </si>
  <si>
    <t>Чай с лимоном</t>
  </si>
  <si>
    <t>200/11/9</t>
  </si>
  <si>
    <t>№ 393     М.П.Могильный 2012</t>
  </si>
  <si>
    <t>150/7/4</t>
  </si>
  <si>
    <t>4 день</t>
  </si>
  <si>
    <t>Каша жидкая молочная из  пшеничной крупы</t>
  </si>
  <si>
    <t>№ 279     А.Я.Перевалов 2012</t>
  </si>
  <si>
    <t>Икра овощная</t>
  </si>
  <si>
    <t>№ 55     М.П.Могильный 2012</t>
  </si>
  <si>
    <t>№ 102   М.П.Могильный 2005</t>
  </si>
  <si>
    <t>Гренки из пшеничного хлеба</t>
  </si>
  <si>
    <t>№ 115   М.П.Могильный 2012</t>
  </si>
  <si>
    <t>№ 239  М.П.Могильный 2005</t>
  </si>
  <si>
    <t>Соус сметанный с томатом</t>
  </si>
  <si>
    <t>№ 331   М.П.Могильный 2005</t>
  </si>
  <si>
    <t xml:space="preserve"> № 302  М.П.Могильный 2005</t>
  </si>
  <si>
    <t>Рагу из овощей</t>
  </si>
  <si>
    <t>№ 137   М.П.Могильный 2012</t>
  </si>
  <si>
    <t>№ 602, 603, 604 А.Я.Перевалов 2012</t>
  </si>
  <si>
    <t>№ 392     М.П.Могильный 2012</t>
  </si>
  <si>
    <t>150/7</t>
  </si>
  <si>
    <t>5 день</t>
  </si>
  <si>
    <t>Суп молочный с крупой рисовой</t>
  </si>
  <si>
    <t>200/11/8</t>
  </si>
  <si>
    <t>№ 393    М.П.Могильный 2012</t>
  </si>
  <si>
    <t>180/10/7</t>
  </si>
  <si>
    <t>Борщ с капустой и картофелем</t>
  </si>
  <si>
    <t>№ 57     М.П.Могильный 2012</t>
  </si>
  <si>
    <t>Пампушки с чесноком</t>
  </si>
  <si>
    <t>№ 184         А.И.Здобнов 2005</t>
  </si>
  <si>
    <t>Зразы рыбные рубленные</t>
  </si>
  <si>
    <t>№ 237   М.П.Могильный 2005</t>
  </si>
  <si>
    <t>Пюре картофельное или картофель отварной</t>
  </si>
  <si>
    <t xml:space="preserve"> № 312/125 М.П.Могильный 2005</t>
  </si>
  <si>
    <t>Шанежка наливная</t>
  </si>
  <si>
    <t>№ 564     А.Я.Перевалов 2012</t>
  </si>
  <si>
    <t>Неделя 2</t>
  </si>
  <si>
    <t>6 День</t>
  </si>
  <si>
    <t>Суп картофельный с клецками</t>
  </si>
  <si>
    <t>№ 108   М.П.Могильный 2005</t>
  </si>
  <si>
    <t>№ 10.22        Цитадель-трейд 2005</t>
  </si>
  <si>
    <t>Каша жидкая молочная из  пшенной крупы</t>
  </si>
  <si>
    <t xml:space="preserve"> № 182   М.П.Могильный 2005</t>
  </si>
  <si>
    <t>№ 395    М.П.Могильный 2012</t>
  </si>
  <si>
    <t>7 день</t>
  </si>
  <si>
    <t>Суп  молочный с крупой ячневой</t>
  </si>
  <si>
    <t>Тефтели 2-ой вариант</t>
  </si>
  <si>
    <t>№ 279   М.П.Могильный 2005</t>
  </si>
  <si>
    <t>Макаронные изделия отварные</t>
  </si>
  <si>
    <t>№ 203   М.П.Могильный 2005</t>
  </si>
  <si>
    <t>№ 223   М.П.Могильный 2005</t>
  </si>
  <si>
    <t>8 день</t>
  </si>
  <si>
    <t>Суп-лапша домашняя</t>
  </si>
  <si>
    <t>№ 218         А.И.Здобнов 2005</t>
  </si>
  <si>
    <t>Котлета рубленная из бройлер-цыплят</t>
  </si>
  <si>
    <t>№ 295   М.П.Могильный 2005</t>
  </si>
  <si>
    <t>Капуста тушеная</t>
  </si>
  <si>
    <t>№ 321   М.П.Могильный 2005</t>
  </si>
  <si>
    <t>№ 569     А.Я.Перевалов 2012</t>
  </si>
  <si>
    <t>9 день</t>
  </si>
  <si>
    <t>Суп молочный с макаронными изделиями</t>
  </si>
  <si>
    <t>№ 120   М.П.Могильный 2005</t>
  </si>
  <si>
    <t>Свекольник</t>
  </si>
  <si>
    <t>№ 145     А.Я.Перевалов 2012</t>
  </si>
  <si>
    <t>Котлеты или биточки рыбные</t>
  </si>
  <si>
    <t>№ 234   М.П.Могильный 2005</t>
  </si>
  <si>
    <t xml:space="preserve">Соус сметанный  </t>
  </si>
  <si>
    <t>№ 330   М.П.Могильный 2005</t>
  </si>
  <si>
    <t xml:space="preserve">Омлет натуральный </t>
  </si>
  <si>
    <t>№ 210   М.П.Могильный 2005</t>
  </si>
  <si>
    <t>10 день</t>
  </si>
  <si>
    <t xml:space="preserve">Каша жидкая молочная из манной крупы </t>
  </si>
  <si>
    <t>№ 181   М.П.Могильный 2005</t>
  </si>
  <si>
    <t xml:space="preserve">Борщ Ставропольский </t>
  </si>
  <si>
    <t>№ 57  Сборник Ставр.фирм.блюд</t>
  </si>
  <si>
    <t>№ 351     А.Я.Перевалов 2012</t>
  </si>
  <si>
    <t xml:space="preserve">Итого за весь  период: </t>
  </si>
  <si>
    <t>Итого за весь период: ясли</t>
  </si>
  <si>
    <t xml:space="preserve">Среднее значение за весь период </t>
  </si>
  <si>
    <t>% выполнения от калорийности</t>
  </si>
  <si>
    <t>Сборник рецептур блюд и кулинарных изделий для питания детей в дошкольных оганизациях Дели принт Москва 2012 г. М.П.Могильный</t>
  </si>
  <si>
    <t>Сбоник рецепту блюд и кулинарных изделий для питания школьников Дели принт Москва 2005 г. М.П.Могильный</t>
  </si>
  <si>
    <t>Сбоник рецептур блюд и кулинарных изделий для ДОО и дет. оздоровительных учреждений Пермь 2012 г. А.Я.Перевалов</t>
  </si>
  <si>
    <t>Сбоник рецептур блюд и кулинарных изделий. Москва "Лада" 2005 г. А.И.Здобнов</t>
  </si>
  <si>
    <t>Сборник ставропольских фирменных блюд</t>
  </si>
  <si>
    <t xml:space="preserve">Технолог МКУ  "Ресурсный центр"                       </t>
  </si>
  <si>
    <t>Птица,тушенная в соусе с овощами</t>
  </si>
  <si>
    <t>44 "Радость"</t>
  </si>
  <si>
    <t>г.Георгиевска"</t>
  </si>
  <si>
    <t>Воропай Е.М.</t>
  </si>
  <si>
    <t xml:space="preserve">                                                            МДОУ "Детский сад №44 "Радость"г.Георгиевска" с  10,5  часовым пребыванием                                                                                  </t>
  </si>
  <si>
    <t>Кефир 2,5 %</t>
  </si>
  <si>
    <t xml:space="preserve">Икра свекольная или икра морковная </t>
  </si>
  <si>
    <t>Яблоки свежие или сок яблочный</t>
  </si>
  <si>
    <t>Яблоки свежие  или сок яблочный</t>
  </si>
  <si>
    <t>Овощи свежие (помидоры или огруцы)</t>
  </si>
  <si>
    <t>Яблоки  свежие или сок яблочный</t>
  </si>
  <si>
    <t>Кондитерские изделия (печенье или пряники)</t>
  </si>
  <si>
    <t>130\5</t>
  </si>
  <si>
    <t>150\5</t>
  </si>
  <si>
    <t>Суп лапша домашняя</t>
  </si>
  <si>
    <t xml:space="preserve">Напиток лимонный </t>
  </si>
  <si>
    <t xml:space="preserve">Шницель рыбный натуральный </t>
  </si>
  <si>
    <t>60\6</t>
  </si>
  <si>
    <t>80\8</t>
  </si>
  <si>
    <t xml:space="preserve">Суп картофельный с крупой (гречневой ) </t>
  </si>
  <si>
    <t>Овощи отварные с маслом (свекла или морковь)</t>
  </si>
  <si>
    <t>Масло сливочное "Крестьянское 72,5%</t>
  </si>
  <si>
    <t>Сырники из творога 5%</t>
  </si>
  <si>
    <t>Молоко кипяченое 2,5%</t>
  </si>
  <si>
    <t xml:space="preserve">С </t>
  </si>
  <si>
    <t xml:space="preserve">Пирожок печеный из дрожжевого теста с картофелем и луком </t>
  </si>
  <si>
    <t>10 ,6</t>
  </si>
  <si>
    <t>Запеканка из творога 5%</t>
  </si>
  <si>
    <t>3 день</t>
  </si>
  <si>
    <t xml:space="preserve">Рассольник Ленинградский ( с крупой рисовой) </t>
  </si>
  <si>
    <t xml:space="preserve">Сыр "Российский" 50% (порциями) </t>
  </si>
  <si>
    <t xml:space="preserve">Макаронник с мясом(с маслом сливочным "Крестьянским72,5 %) </t>
  </si>
  <si>
    <t>Бутерброд с повидлом (с маслом сливочным"Крестьянский" 72,5 %</t>
  </si>
  <si>
    <t>Суп картофельный с бобовыми (горох)</t>
  </si>
  <si>
    <t>Каша рассыпчатая гречневая (с маслом сливочным      72,5 %)</t>
  </si>
  <si>
    <t>Пюре картофельное или картофель отварной (с маслом сливочным (Крестьянским72,5 %)</t>
  </si>
  <si>
    <t xml:space="preserve">Булочка «Ладушка» йодированная </t>
  </si>
  <si>
    <t>Масло сливочное "Крестьянское 72,5% (порциями)</t>
  </si>
  <si>
    <t>Масло сливочное "Крестьянское" 72,5% (порциями)</t>
  </si>
  <si>
    <t>Чай с молоком 2,5 %</t>
  </si>
  <si>
    <t>Молоко кипяченое 2,5 %</t>
  </si>
  <si>
    <t xml:space="preserve">Булочка «Ладушка»  йодированная </t>
  </si>
  <si>
    <t xml:space="preserve">Сыр "Российский" 50 % (порциями) </t>
  </si>
  <si>
    <t>Каша рассыпчатая пшеничная (с маслом сливочным "Крестьянским"72,5 %)</t>
  </si>
  <si>
    <t>Рыба, тушенная в томате совощами.</t>
  </si>
  <si>
    <t>70\70</t>
  </si>
  <si>
    <t>50\50</t>
  </si>
  <si>
    <t xml:space="preserve">И.Ю. Паршина </t>
  </si>
  <si>
    <t xml:space="preserve">"01"       апреля    2025 год </t>
  </si>
  <si>
    <t>1\40</t>
  </si>
  <si>
    <t>1\100</t>
  </si>
  <si>
    <t>1\200</t>
  </si>
  <si>
    <t>110\3,8</t>
  </si>
  <si>
    <t>70\5</t>
  </si>
  <si>
    <t>50\5</t>
  </si>
  <si>
    <t>110\4</t>
  </si>
  <si>
    <t xml:space="preserve"> двухнедельное ( 10-дневное) меню на весенне- летний  период для детей, посещающих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</si>
</sst>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4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12762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44" fontId="13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1" applyFont="1" applyAlignment="1">
      <alignment wrapText="1"/>
    </xf>
    <xf numFmtId="0" fontId="3" fillId="0" borderId="0" xfId="0" applyFont="1" applyAlignment="1"/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1" applyFont="1" applyBorder="1" applyAlignment="1"/>
    <xf numFmtId="0" fontId="2" fillId="0" borderId="0" xfId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2" fillId="2" borderId="0" xfId="1" applyFont="1" applyFill="1" applyBorder="1" applyAlignment="1">
      <alignment wrapText="1"/>
    </xf>
    <xf numFmtId="0" fontId="4" fillId="0" borderId="0" xfId="1" applyFont="1" applyAlignment="1">
      <alignment horizontal="center" wrapText="1"/>
    </xf>
    <xf numFmtId="0" fontId="2" fillId="0" borderId="0" xfId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wrapText="1" shrinkToFit="1"/>
    </xf>
    <xf numFmtId="0" fontId="8" fillId="0" borderId="2" xfId="1" applyFont="1" applyBorder="1" applyAlignment="1">
      <alignment horizontal="center" shrinkToFit="1"/>
    </xf>
    <xf numFmtId="2" fontId="8" fillId="0" borderId="2" xfId="1" applyNumberFormat="1" applyFont="1" applyBorder="1" applyAlignment="1">
      <alignment horizontal="center" shrinkToFit="1"/>
    </xf>
    <xf numFmtId="2" fontId="8" fillId="0" borderId="2" xfId="0" applyNumberFormat="1" applyFont="1" applyBorder="1" applyAlignment="1">
      <alignment horizontal="center" wrapText="1"/>
    </xf>
    <xf numFmtId="2" fontId="8" fillId="0" borderId="2" xfId="1" applyNumberFormat="1" applyFont="1" applyBorder="1" applyAlignment="1">
      <alignment horizontal="center"/>
    </xf>
    <xf numFmtId="0" fontId="0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 shrinkToFit="1"/>
    </xf>
    <xf numFmtId="2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10" fillId="0" borderId="0" xfId="0" applyFo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wrapText="1"/>
    </xf>
    <xf numFmtId="0" fontId="8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" fontId="8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44" fontId="8" fillId="0" borderId="1" xfId="2" applyFont="1" applyBorder="1" applyAlignment="1">
      <alignment horizontal="left" wrapText="1" indent="1"/>
    </xf>
    <xf numFmtId="2" fontId="5" fillId="0" borderId="1" xfId="0" applyNumberFormat="1" applyFont="1" applyBorder="1" applyAlignment="1">
      <alignment horizontal="left" wrapText="1" inden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/>
    <xf numFmtId="0" fontId="4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</cellXfs>
  <cellStyles count="3">
    <cellStyle name="Денежный" xfId="2" builtinId="4"/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8"/>
  <sheetViews>
    <sheetView tabSelected="1" view="pageBreakPreview" topLeftCell="A7" zoomScale="75" zoomScaleNormal="75" zoomScalePageLayoutView="75" workbookViewId="0">
      <selection activeCell="N5" sqref="N5"/>
    </sheetView>
  </sheetViews>
  <sheetFormatPr defaultColWidth="9.42578125" defaultRowHeight="12.75" x14ac:dyDescent="0.2"/>
  <cols>
    <col min="1" max="1" width="15.42578125" customWidth="1"/>
    <col min="2" max="2" width="33.7109375" customWidth="1"/>
    <col min="3" max="3" width="4.5703125" customWidth="1"/>
    <col min="4" max="4" width="12.42578125" customWidth="1"/>
    <col min="5" max="6" width="11.5703125" customWidth="1"/>
    <col min="7" max="7" width="11.85546875" customWidth="1"/>
    <col min="8" max="8" width="12.28515625" customWidth="1"/>
    <col min="10" max="12" width="10.140625" customWidth="1"/>
    <col min="13" max="13" width="10.28515625" customWidth="1"/>
    <col min="14" max="15" width="10.140625" customWidth="1"/>
    <col min="16" max="16" width="10.42578125" customWidth="1"/>
    <col min="17" max="17" width="26.42578125" customWidth="1"/>
  </cols>
  <sheetData>
    <row r="1" spans="1:22" ht="27" customHeight="1" x14ac:dyDescent="0.3">
      <c r="A1" s="1"/>
      <c r="B1" s="2"/>
      <c r="C1" s="1"/>
      <c r="D1" s="1"/>
      <c r="E1" s="1"/>
      <c r="F1" s="1"/>
      <c r="I1" s="3"/>
      <c r="J1" s="3"/>
      <c r="K1" s="3"/>
      <c r="L1" s="3"/>
      <c r="M1" s="3"/>
      <c r="N1" s="3"/>
      <c r="O1" s="3" t="s">
        <v>0</v>
      </c>
      <c r="P1" s="3"/>
      <c r="Q1" s="3"/>
      <c r="R1" s="1"/>
      <c r="S1" s="4"/>
      <c r="T1" s="5"/>
      <c r="U1" s="5"/>
    </row>
    <row r="2" spans="1:22" ht="25.5" customHeight="1" x14ac:dyDescent="0.3">
      <c r="A2" s="1"/>
      <c r="B2" s="2"/>
      <c r="C2" s="1"/>
      <c r="D2" s="1"/>
      <c r="E2" s="1"/>
      <c r="F2" s="4"/>
      <c r="I2" s="3"/>
      <c r="J2" s="3"/>
      <c r="K2" s="3"/>
      <c r="L2" s="3"/>
      <c r="M2" s="3"/>
      <c r="N2" s="3"/>
      <c r="O2" s="3" t="s">
        <v>1</v>
      </c>
      <c r="P2" s="3"/>
      <c r="Q2" s="3"/>
      <c r="R2" s="1"/>
      <c r="S2" s="4"/>
      <c r="T2" s="5"/>
      <c r="U2" s="5"/>
    </row>
    <row r="3" spans="1:22" ht="27" customHeight="1" x14ac:dyDescent="0.3">
      <c r="A3" s="1"/>
      <c r="B3" s="2"/>
      <c r="C3" s="1"/>
      <c r="D3" s="1"/>
      <c r="E3" s="1"/>
      <c r="F3" s="4"/>
      <c r="I3" s="3"/>
      <c r="J3" s="3"/>
      <c r="K3" s="3"/>
      <c r="L3" s="3"/>
      <c r="M3" s="3"/>
      <c r="N3" s="3"/>
      <c r="O3" s="3" t="s">
        <v>2</v>
      </c>
      <c r="P3" s="3"/>
      <c r="Q3" s="3" t="s">
        <v>177</v>
      </c>
      <c r="R3" s="1"/>
      <c r="S3" s="4" t="s">
        <v>3</v>
      </c>
      <c r="T3" s="5"/>
      <c r="U3" s="5"/>
    </row>
    <row r="4" spans="1:22" ht="27.75" customHeight="1" x14ac:dyDescent="0.3">
      <c r="A4" s="1"/>
      <c r="B4" s="2"/>
      <c r="C4" s="1"/>
      <c r="D4" s="1"/>
      <c r="E4" s="1"/>
      <c r="F4" s="4"/>
      <c r="I4" s="3"/>
      <c r="J4" s="3"/>
      <c r="K4" s="3"/>
      <c r="L4" s="3"/>
      <c r="M4" s="3"/>
      <c r="N4" s="3"/>
      <c r="O4" s="3" t="s">
        <v>178</v>
      </c>
      <c r="P4" s="3"/>
      <c r="Q4" s="3"/>
      <c r="R4" s="1"/>
      <c r="S4" s="4"/>
      <c r="T4" s="5"/>
      <c r="U4" s="5"/>
    </row>
    <row r="5" spans="1:22" ht="25.5" customHeight="1" x14ac:dyDescent="0.3">
      <c r="A5" s="1"/>
      <c r="B5" s="2"/>
      <c r="C5" s="1"/>
      <c r="D5" s="1"/>
      <c r="E5" s="1"/>
      <c r="F5" s="1"/>
      <c r="G5" s="1"/>
      <c r="I5" s="6"/>
      <c r="J5" s="6"/>
      <c r="K5" s="6"/>
      <c r="L5" s="6"/>
      <c r="M5" s="6"/>
      <c r="N5" s="6"/>
      <c r="O5" s="6" t="s">
        <v>4</v>
      </c>
      <c r="P5" s="6"/>
      <c r="Q5" s="6" t="s">
        <v>179</v>
      </c>
      <c r="R5" s="1"/>
      <c r="S5" s="1"/>
      <c r="T5" s="5"/>
      <c r="U5" s="5"/>
    </row>
    <row r="6" spans="1:22" ht="26.25" customHeight="1" x14ac:dyDescent="0.3">
      <c r="A6" s="7"/>
      <c r="B6" s="2"/>
      <c r="C6" s="7"/>
      <c r="D6" s="7"/>
      <c r="E6" s="7"/>
      <c r="F6" s="7"/>
      <c r="I6" s="3"/>
      <c r="J6" s="3"/>
      <c r="K6" s="3"/>
      <c r="L6" s="3"/>
      <c r="M6" s="3"/>
      <c r="N6" s="3"/>
      <c r="O6" s="3" t="s">
        <v>224</v>
      </c>
      <c r="P6" s="3"/>
      <c r="Q6" s="3"/>
      <c r="R6" s="7"/>
      <c r="S6" s="7"/>
      <c r="T6" s="5"/>
      <c r="U6" s="5"/>
    </row>
    <row r="7" spans="1:22" ht="27.75" customHeight="1" x14ac:dyDescent="0.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</row>
    <row r="8" spans="1:22" ht="27" customHeight="1" x14ac:dyDescent="0.3">
      <c r="A8" s="116" t="s">
        <v>232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9"/>
      <c r="S8" s="9"/>
      <c r="T8" s="9"/>
      <c r="U8" s="9"/>
    </row>
    <row r="9" spans="1:22" ht="24" customHeight="1" x14ac:dyDescent="0.3">
      <c r="A9" s="117" t="s">
        <v>180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9"/>
      <c r="S9" s="9"/>
      <c r="T9" s="9"/>
      <c r="U9" s="9"/>
    </row>
    <row r="10" spans="1:22" ht="18.75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11"/>
      <c r="T10" s="11"/>
      <c r="U10" s="11"/>
    </row>
    <row r="11" spans="1:22" ht="24.2" customHeight="1" x14ac:dyDescent="0.3">
      <c r="A11" s="107" t="s">
        <v>5</v>
      </c>
      <c r="B11" s="107" t="s">
        <v>6</v>
      </c>
      <c r="C11" s="107"/>
      <c r="D11" s="107" t="s">
        <v>7</v>
      </c>
      <c r="E11" s="107" t="s">
        <v>8</v>
      </c>
      <c r="F11" s="107"/>
      <c r="G11" s="107"/>
      <c r="H11" s="107" t="s">
        <v>9</v>
      </c>
      <c r="I11" s="107" t="s">
        <v>10</v>
      </c>
      <c r="J11" s="107"/>
      <c r="K11" s="107"/>
      <c r="L11" s="107"/>
      <c r="M11" s="107" t="s">
        <v>11</v>
      </c>
      <c r="N11" s="107"/>
      <c r="O11" s="107"/>
      <c r="P11" s="107"/>
      <c r="Q11" s="107" t="s">
        <v>12</v>
      </c>
      <c r="R11" s="5"/>
      <c r="S11" s="5"/>
      <c r="T11" s="5"/>
      <c r="U11" s="5"/>
    </row>
    <row r="12" spans="1:22" s="5" customFormat="1" ht="54.75" customHeight="1" x14ac:dyDescent="0.3">
      <c r="A12" s="107"/>
      <c r="B12" s="107"/>
      <c r="C12" s="107"/>
      <c r="D12" s="107"/>
      <c r="E12" s="12" t="s">
        <v>13</v>
      </c>
      <c r="F12" s="12" t="s">
        <v>14</v>
      </c>
      <c r="G12" s="12" t="s">
        <v>15</v>
      </c>
      <c r="H12" s="107"/>
      <c r="I12" s="13" t="s">
        <v>16</v>
      </c>
      <c r="J12" s="13" t="s">
        <v>17</v>
      </c>
      <c r="K12" s="13" t="s">
        <v>18</v>
      </c>
      <c r="L12" s="13" t="s">
        <v>19</v>
      </c>
      <c r="M12" s="13" t="s">
        <v>20</v>
      </c>
      <c r="N12" s="13" t="s">
        <v>21</v>
      </c>
      <c r="O12" s="13" t="s">
        <v>22</v>
      </c>
      <c r="P12" s="13" t="s">
        <v>23</v>
      </c>
      <c r="Q12" s="107"/>
      <c r="V12" s="14"/>
    </row>
    <row r="13" spans="1:22" s="5" customFormat="1" ht="29.25" customHeight="1" x14ac:dyDescent="0.35">
      <c r="A13" s="106" t="s">
        <v>24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1:22" s="5" customFormat="1" ht="28.5" customHeight="1" x14ac:dyDescent="0.35">
      <c r="A14" s="106" t="s">
        <v>25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22" ht="18.75" customHeight="1" x14ac:dyDescent="0.3">
      <c r="A15" s="107" t="s">
        <v>26</v>
      </c>
      <c r="B15" s="108" t="s">
        <v>27</v>
      </c>
      <c r="C15" s="16" t="s">
        <v>19</v>
      </c>
      <c r="D15" s="103" t="s">
        <v>225</v>
      </c>
      <c r="E15" s="17">
        <v>5.0999999999999996</v>
      </c>
      <c r="F15" s="17">
        <v>4.5999999999999996</v>
      </c>
      <c r="G15" s="17">
        <v>0.3</v>
      </c>
      <c r="H15" s="17">
        <v>63</v>
      </c>
      <c r="I15" s="17">
        <v>0.03</v>
      </c>
      <c r="J15" s="17">
        <v>0.18</v>
      </c>
      <c r="K15" s="17">
        <v>0.08</v>
      </c>
      <c r="L15" s="17">
        <v>0</v>
      </c>
      <c r="M15" s="17">
        <v>22</v>
      </c>
      <c r="N15" s="17">
        <v>0</v>
      </c>
      <c r="O15" s="17">
        <v>76.8</v>
      </c>
      <c r="P15" s="17">
        <v>1</v>
      </c>
      <c r="Q15" s="109" t="s">
        <v>28</v>
      </c>
      <c r="R15" s="5"/>
      <c r="S15" s="5"/>
      <c r="T15" s="5"/>
      <c r="U15" s="5"/>
    </row>
    <row r="16" spans="1:22" ht="18.75" x14ac:dyDescent="0.3">
      <c r="A16" s="107"/>
      <c r="B16" s="108"/>
      <c r="C16" s="16" t="s">
        <v>29</v>
      </c>
      <c r="D16" s="103" t="s">
        <v>225</v>
      </c>
      <c r="E16" s="17">
        <v>5.0999999999999996</v>
      </c>
      <c r="F16" s="17">
        <v>4.5999999999999996</v>
      </c>
      <c r="G16" s="17">
        <v>0.3</v>
      </c>
      <c r="H16" s="17">
        <v>63</v>
      </c>
      <c r="I16" s="17">
        <v>0.03</v>
      </c>
      <c r="J16" s="17">
        <v>0.18</v>
      </c>
      <c r="K16" s="17">
        <v>0.08</v>
      </c>
      <c r="L16" s="17">
        <v>0</v>
      </c>
      <c r="M16" s="17">
        <v>22</v>
      </c>
      <c r="N16" s="17">
        <v>0</v>
      </c>
      <c r="O16" s="17">
        <v>76.8</v>
      </c>
      <c r="P16" s="17">
        <v>1</v>
      </c>
      <c r="Q16" s="109"/>
      <c r="R16" s="5"/>
      <c r="S16" s="5"/>
      <c r="T16" s="5"/>
      <c r="U16" s="5"/>
    </row>
    <row r="17" spans="1:21" ht="19.5" customHeight="1" x14ac:dyDescent="0.3">
      <c r="A17" s="107"/>
      <c r="B17" s="110" t="s">
        <v>182</v>
      </c>
      <c r="C17" s="15" t="s">
        <v>19</v>
      </c>
      <c r="D17" s="15">
        <v>50</v>
      </c>
      <c r="E17" s="18">
        <v>1.17</v>
      </c>
      <c r="F17" s="18">
        <v>2.2999999999999998</v>
      </c>
      <c r="G17" s="18">
        <v>6.17</v>
      </c>
      <c r="H17" s="18">
        <v>50.05</v>
      </c>
      <c r="I17" s="18">
        <v>0.04</v>
      </c>
      <c r="J17" s="18">
        <v>0.02</v>
      </c>
      <c r="K17" s="18">
        <v>2.46</v>
      </c>
      <c r="L17" s="18">
        <v>3.37</v>
      </c>
      <c r="M17" s="18">
        <v>19.12</v>
      </c>
      <c r="N17" s="18">
        <v>14.82</v>
      </c>
      <c r="O17" s="18">
        <v>27.25</v>
      </c>
      <c r="P17" s="18">
        <v>0.88</v>
      </c>
      <c r="Q17" s="111" t="s">
        <v>30</v>
      </c>
      <c r="R17" s="5"/>
      <c r="S17" s="5" t="s">
        <v>31</v>
      </c>
      <c r="T17" s="5"/>
      <c r="U17" s="5"/>
    </row>
    <row r="18" spans="1:21" ht="17.649999999999999" customHeight="1" x14ac:dyDescent="0.3">
      <c r="A18" s="107"/>
      <c r="B18" s="110"/>
      <c r="C18" s="15" t="s">
        <v>29</v>
      </c>
      <c r="D18" s="15">
        <v>30</v>
      </c>
      <c r="E18" s="18">
        <v>0.7</v>
      </c>
      <c r="F18" s="18">
        <v>1.38</v>
      </c>
      <c r="G18" s="18">
        <v>3.7</v>
      </c>
      <c r="H18" s="18">
        <v>30.03</v>
      </c>
      <c r="I18" s="18">
        <v>0.04</v>
      </c>
      <c r="J18" s="18">
        <v>0.02</v>
      </c>
      <c r="K18" s="18">
        <v>2.46</v>
      </c>
      <c r="L18" s="18">
        <v>2.02</v>
      </c>
      <c r="M18" s="18">
        <v>11.47</v>
      </c>
      <c r="N18" s="18">
        <v>8.89</v>
      </c>
      <c r="O18" s="18">
        <v>27.25</v>
      </c>
      <c r="P18" s="18">
        <v>0.53</v>
      </c>
      <c r="Q18" s="111"/>
      <c r="R18" s="5"/>
      <c r="S18" s="5"/>
      <c r="T18" s="5"/>
      <c r="U18" s="5"/>
    </row>
    <row r="19" spans="1:21" ht="18.75" customHeight="1" x14ac:dyDescent="0.3">
      <c r="A19" s="107"/>
      <c r="B19" s="112" t="s">
        <v>212</v>
      </c>
      <c r="C19" s="16" t="s">
        <v>19</v>
      </c>
      <c r="D19" s="16">
        <v>25</v>
      </c>
      <c r="E19" s="17">
        <v>2.75</v>
      </c>
      <c r="F19" s="17">
        <v>0.55000000000000004</v>
      </c>
      <c r="G19" s="17">
        <v>26.8</v>
      </c>
      <c r="H19" s="17">
        <v>139</v>
      </c>
      <c r="I19" s="17">
        <v>0.03</v>
      </c>
      <c r="J19" s="17">
        <v>0.02</v>
      </c>
      <c r="K19" s="17">
        <v>0.37</v>
      </c>
      <c r="L19" s="17">
        <v>0</v>
      </c>
      <c r="M19" s="17">
        <v>10.69</v>
      </c>
      <c r="N19" s="17">
        <v>14.91</v>
      </c>
      <c r="O19" s="17">
        <v>21.83</v>
      </c>
      <c r="P19" s="17">
        <v>0.63</v>
      </c>
      <c r="Q19" s="109" t="s">
        <v>32</v>
      </c>
      <c r="R19" s="5"/>
      <c r="S19" s="5"/>
      <c r="T19" s="5"/>
      <c r="U19" s="5" t="s">
        <v>31</v>
      </c>
    </row>
    <row r="20" spans="1:21" ht="18.75" x14ac:dyDescent="0.3">
      <c r="A20" s="107"/>
      <c r="B20" s="113"/>
      <c r="C20" s="16" t="s">
        <v>29</v>
      </c>
      <c r="D20" s="16">
        <v>25</v>
      </c>
      <c r="E20" s="17">
        <v>2.75</v>
      </c>
      <c r="F20" s="17">
        <v>0.55000000000000004</v>
      </c>
      <c r="G20" s="17">
        <v>26.8</v>
      </c>
      <c r="H20" s="17">
        <v>139</v>
      </c>
      <c r="I20" s="17">
        <v>0.03</v>
      </c>
      <c r="J20" s="17">
        <v>0.02</v>
      </c>
      <c r="K20" s="17">
        <v>0.37</v>
      </c>
      <c r="L20" s="17">
        <v>0</v>
      </c>
      <c r="M20" s="17">
        <v>10.69</v>
      </c>
      <c r="N20" s="17">
        <v>14.91</v>
      </c>
      <c r="O20" s="17">
        <v>21.83</v>
      </c>
      <c r="P20" s="17">
        <v>0.63</v>
      </c>
      <c r="Q20" s="109"/>
      <c r="R20" s="5"/>
      <c r="S20" s="5"/>
      <c r="T20" s="5"/>
      <c r="U20" s="5"/>
    </row>
    <row r="21" spans="1:21" ht="24.75" customHeight="1" x14ac:dyDescent="0.3">
      <c r="A21" s="107"/>
      <c r="B21" s="115" t="s">
        <v>214</v>
      </c>
      <c r="C21" s="87" t="s">
        <v>19</v>
      </c>
      <c r="D21" s="81">
        <v>5</v>
      </c>
      <c r="E21" s="82">
        <v>0.04</v>
      </c>
      <c r="F21" s="82">
        <v>3.63</v>
      </c>
      <c r="G21" s="82">
        <v>7.0000000000000007E-2</v>
      </c>
      <c r="H21" s="82">
        <v>33</v>
      </c>
      <c r="I21" s="82">
        <v>0.03</v>
      </c>
      <c r="J21" s="82">
        <v>0.02</v>
      </c>
      <c r="K21" s="82">
        <v>0.37</v>
      </c>
      <c r="L21" s="82">
        <v>0</v>
      </c>
      <c r="M21" s="82">
        <v>0.6</v>
      </c>
      <c r="N21" s="82">
        <v>0</v>
      </c>
      <c r="O21" s="82">
        <v>21.83</v>
      </c>
      <c r="P21" s="82">
        <v>0.01</v>
      </c>
      <c r="Q21" s="109" t="s">
        <v>32</v>
      </c>
      <c r="R21" s="5"/>
      <c r="S21" s="5"/>
      <c r="T21" s="5"/>
      <c r="U21" s="5"/>
    </row>
    <row r="22" spans="1:21" ht="31.5" customHeight="1" x14ac:dyDescent="0.3">
      <c r="A22" s="107"/>
      <c r="B22" s="115"/>
      <c r="C22" s="87" t="s">
        <v>29</v>
      </c>
      <c r="D22" s="81">
        <v>5</v>
      </c>
      <c r="E22" s="82">
        <v>0.04</v>
      </c>
      <c r="F22" s="82">
        <v>3.63</v>
      </c>
      <c r="G22" s="82">
        <v>7.0000000000000007E-2</v>
      </c>
      <c r="H22" s="82">
        <v>33</v>
      </c>
      <c r="I22" s="82">
        <v>0.03</v>
      </c>
      <c r="J22" s="82">
        <v>0.02</v>
      </c>
      <c r="K22" s="82">
        <v>0.37</v>
      </c>
      <c r="L22" s="82">
        <v>0</v>
      </c>
      <c r="M22" s="82">
        <v>0.6</v>
      </c>
      <c r="N22" s="82">
        <v>0</v>
      </c>
      <c r="O22" s="82">
        <v>21.83</v>
      </c>
      <c r="P22" s="82">
        <v>0.01</v>
      </c>
      <c r="Q22" s="109"/>
      <c r="R22" s="5"/>
      <c r="S22" s="5"/>
      <c r="T22" s="5"/>
      <c r="U22" s="5"/>
    </row>
    <row r="23" spans="1:21" ht="18.75" customHeight="1" x14ac:dyDescent="0.3">
      <c r="A23" s="107"/>
      <c r="B23" s="114" t="s">
        <v>33</v>
      </c>
      <c r="C23" s="22" t="s">
        <v>19</v>
      </c>
      <c r="D23" s="22" t="s">
        <v>34</v>
      </c>
      <c r="E23" s="17">
        <v>7.0000000000000007E-2</v>
      </c>
      <c r="F23" s="17">
        <v>2.1999999999999999E-2</v>
      </c>
      <c r="G23" s="17">
        <v>11.1</v>
      </c>
      <c r="H23" s="17">
        <v>44.4</v>
      </c>
      <c r="I23" s="17">
        <v>0</v>
      </c>
      <c r="J23" s="17">
        <v>0</v>
      </c>
      <c r="K23" s="17">
        <v>0.02</v>
      </c>
      <c r="L23" s="17">
        <v>3.3000000000000002E-2</v>
      </c>
      <c r="M23" s="17">
        <v>11.1</v>
      </c>
      <c r="N23" s="17">
        <v>1.4</v>
      </c>
      <c r="O23" s="17">
        <v>2.78</v>
      </c>
      <c r="P23" s="17">
        <v>0.31</v>
      </c>
      <c r="Q23" s="109" t="s">
        <v>35</v>
      </c>
      <c r="R23" s="5"/>
      <c r="S23" s="5"/>
      <c r="T23" s="5"/>
      <c r="U23" s="5"/>
    </row>
    <row r="24" spans="1:21" ht="18.75" x14ac:dyDescent="0.3">
      <c r="A24" s="107"/>
      <c r="B24" s="114"/>
      <c r="C24" s="22" t="s">
        <v>29</v>
      </c>
      <c r="D24" s="22" t="s">
        <v>36</v>
      </c>
      <c r="E24" s="17">
        <v>0.06</v>
      </c>
      <c r="F24" s="17">
        <v>0.02</v>
      </c>
      <c r="G24" s="17">
        <v>9.99</v>
      </c>
      <c r="H24" s="74">
        <v>40</v>
      </c>
      <c r="I24" s="17">
        <v>0</v>
      </c>
      <c r="J24" s="17">
        <v>0</v>
      </c>
      <c r="K24" s="17">
        <v>0.02</v>
      </c>
      <c r="L24" s="17">
        <v>0.03</v>
      </c>
      <c r="M24" s="17">
        <v>10</v>
      </c>
      <c r="N24" s="17">
        <v>1.3</v>
      </c>
      <c r="O24" s="17">
        <v>2.5</v>
      </c>
      <c r="P24" s="17">
        <v>0.28000000000000003</v>
      </c>
      <c r="Q24" s="109"/>
      <c r="R24" s="5"/>
      <c r="S24" s="5"/>
      <c r="T24" s="5"/>
      <c r="U24" s="5"/>
    </row>
    <row r="25" spans="1:21" ht="18.75" x14ac:dyDescent="0.3">
      <c r="A25" s="107"/>
      <c r="B25" s="23" t="s">
        <v>37</v>
      </c>
      <c r="C25" s="23" t="s">
        <v>19</v>
      </c>
      <c r="D25" s="23">
        <v>402</v>
      </c>
      <c r="E25" s="24">
        <f t="shared" ref="E25:P25" si="0">E15+E17+E19+E23</f>
        <v>9.09</v>
      </c>
      <c r="F25" s="24">
        <f t="shared" si="0"/>
        <v>7.4719999999999995</v>
      </c>
      <c r="G25" s="24">
        <f t="shared" si="0"/>
        <v>44.370000000000005</v>
      </c>
      <c r="H25" s="24">
        <f t="shared" si="0"/>
        <v>296.45</v>
      </c>
      <c r="I25" s="24">
        <f t="shared" si="0"/>
        <v>0.1</v>
      </c>
      <c r="J25" s="24">
        <f t="shared" si="0"/>
        <v>0.21999999999999997</v>
      </c>
      <c r="K25" s="24">
        <f t="shared" si="0"/>
        <v>2.93</v>
      </c>
      <c r="L25" s="24">
        <f t="shared" si="0"/>
        <v>3.403</v>
      </c>
      <c r="M25" s="24">
        <f t="shared" si="0"/>
        <v>62.910000000000004</v>
      </c>
      <c r="N25" s="24">
        <f t="shared" si="0"/>
        <v>31.13</v>
      </c>
      <c r="O25" s="24">
        <f t="shared" si="0"/>
        <v>128.66</v>
      </c>
      <c r="P25" s="24">
        <f t="shared" si="0"/>
        <v>2.82</v>
      </c>
      <c r="Q25" s="23"/>
      <c r="R25" s="5"/>
      <c r="S25" s="5"/>
      <c r="T25" s="5"/>
      <c r="U25" s="5"/>
    </row>
    <row r="26" spans="1:21" ht="18.75" x14ac:dyDescent="0.3">
      <c r="A26" s="107"/>
      <c r="B26" s="23" t="s">
        <v>38</v>
      </c>
      <c r="C26" s="23" t="s">
        <v>29</v>
      </c>
      <c r="D26" s="23">
        <v>360</v>
      </c>
      <c r="E26" s="24">
        <f t="shared" ref="E26:P26" si="1">E16+E18+E20+E24</f>
        <v>8.6100000000000012</v>
      </c>
      <c r="F26" s="24">
        <f t="shared" si="1"/>
        <v>6.5499999999999989</v>
      </c>
      <c r="G26" s="24">
        <f t="shared" si="1"/>
        <v>40.79</v>
      </c>
      <c r="H26" s="24">
        <f t="shared" si="1"/>
        <v>272.02999999999997</v>
      </c>
      <c r="I26" s="24">
        <f t="shared" si="1"/>
        <v>0.1</v>
      </c>
      <c r="J26" s="24">
        <f t="shared" si="1"/>
        <v>0.21999999999999997</v>
      </c>
      <c r="K26" s="24">
        <f t="shared" si="1"/>
        <v>2.93</v>
      </c>
      <c r="L26" s="24">
        <f t="shared" si="1"/>
        <v>2.0499999999999998</v>
      </c>
      <c r="M26" s="24">
        <f t="shared" si="1"/>
        <v>54.16</v>
      </c>
      <c r="N26" s="24">
        <f t="shared" si="1"/>
        <v>25.1</v>
      </c>
      <c r="O26" s="24">
        <f t="shared" si="1"/>
        <v>128.38</v>
      </c>
      <c r="P26" s="24">
        <f t="shared" si="1"/>
        <v>2.4400000000000004</v>
      </c>
      <c r="Q26" s="23"/>
      <c r="R26" s="5"/>
      <c r="S26" s="5"/>
      <c r="T26" s="5"/>
      <c r="U26" s="5"/>
    </row>
    <row r="27" spans="1:21" ht="18.75" customHeight="1" x14ac:dyDescent="0.3">
      <c r="A27" s="107" t="s">
        <v>39</v>
      </c>
      <c r="B27" s="118" t="s">
        <v>183</v>
      </c>
      <c r="C27" s="25" t="s">
        <v>19</v>
      </c>
      <c r="D27" s="25" t="s">
        <v>226</v>
      </c>
      <c r="E27" s="26">
        <v>0.4</v>
      </c>
      <c r="F27" s="26">
        <v>0.4</v>
      </c>
      <c r="G27" s="26">
        <v>9.8000000000000007</v>
      </c>
      <c r="H27" s="26">
        <v>44</v>
      </c>
      <c r="I27" s="26">
        <v>0.03</v>
      </c>
      <c r="J27" s="26">
        <v>0.02</v>
      </c>
      <c r="K27" s="26">
        <v>0.3</v>
      </c>
      <c r="L27" s="26">
        <v>10</v>
      </c>
      <c r="M27" s="26">
        <v>16</v>
      </c>
      <c r="N27" s="26">
        <v>9</v>
      </c>
      <c r="O27" s="26">
        <v>11</v>
      </c>
      <c r="P27" s="26">
        <v>2.2000000000000002</v>
      </c>
      <c r="Q27" s="109" t="s">
        <v>40</v>
      </c>
      <c r="R27" s="5"/>
      <c r="S27" s="5"/>
      <c r="T27" s="5"/>
      <c r="U27" s="5"/>
    </row>
    <row r="28" spans="1:21" ht="18.75" x14ac:dyDescent="0.3">
      <c r="A28" s="107"/>
      <c r="B28" s="118"/>
      <c r="C28" s="25" t="s">
        <v>29</v>
      </c>
      <c r="D28" s="25" t="s">
        <v>226</v>
      </c>
      <c r="E28" s="26">
        <v>0.4</v>
      </c>
      <c r="F28" s="26">
        <v>0.4</v>
      </c>
      <c r="G28" s="26">
        <v>9.8000000000000007</v>
      </c>
      <c r="H28" s="26">
        <v>44</v>
      </c>
      <c r="I28" s="26">
        <v>0.03</v>
      </c>
      <c r="J28" s="26">
        <v>0.02</v>
      </c>
      <c r="K28" s="26">
        <v>0.3</v>
      </c>
      <c r="L28" s="26">
        <v>10</v>
      </c>
      <c r="M28" s="26">
        <v>16</v>
      </c>
      <c r="N28" s="26">
        <v>9</v>
      </c>
      <c r="O28" s="26">
        <v>11</v>
      </c>
      <c r="P28" s="26">
        <v>2.2000000000000002</v>
      </c>
      <c r="Q28" s="109"/>
      <c r="R28" s="5" t="s">
        <v>31</v>
      </c>
      <c r="S28" s="5"/>
      <c r="T28" s="5"/>
      <c r="U28" s="5"/>
    </row>
    <row r="29" spans="1:21" s="32" customFormat="1" ht="18.95" customHeight="1" x14ac:dyDescent="0.3">
      <c r="A29" s="107"/>
      <c r="B29" s="118"/>
      <c r="C29" s="27" t="s">
        <v>19</v>
      </c>
      <c r="D29" s="28">
        <v>200</v>
      </c>
      <c r="E29" s="29">
        <v>1</v>
      </c>
      <c r="F29" s="30">
        <v>0</v>
      </c>
      <c r="G29" s="30">
        <v>20.2</v>
      </c>
      <c r="H29" s="30">
        <v>85.3</v>
      </c>
      <c r="I29" s="31">
        <v>0</v>
      </c>
      <c r="J29" s="31">
        <v>0</v>
      </c>
      <c r="K29" s="31">
        <v>0.11</v>
      </c>
      <c r="L29" s="31">
        <v>0</v>
      </c>
      <c r="M29" s="31">
        <v>17</v>
      </c>
      <c r="N29" s="31">
        <v>9</v>
      </c>
      <c r="O29" s="31">
        <v>12</v>
      </c>
      <c r="P29" s="31">
        <v>2</v>
      </c>
      <c r="Q29" s="109" t="s">
        <v>41</v>
      </c>
      <c r="R29" s="5"/>
      <c r="S29" s="5"/>
      <c r="T29" s="5"/>
      <c r="U29" s="5"/>
    </row>
    <row r="30" spans="1:21" s="32" customFormat="1" ht="19.5" customHeight="1" x14ac:dyDescent="0.3">
      <c r="A30" s="107"/>
      <c r="B30" s="118"/>
      <c r="C30" s="25" t="s">
        <v>29</v>
      </c>
      <c r="D30" s="28" t="s">
        <v>227</v>
      </c>
      <c r="E30" s="29">
        <v>1</v>
      </c>
      <c r="F30" s="30">
        <v>0</v>
      </c>
      <c r="G30" s="30">
        <v>20.2</v>
      </c>
      <c r="H30" s="30">
        <v>85.3</v>
      </c>
      <c r="I30" s="31">
        <v>0</v>
      </c>
      <c r="J30" s="31">
        <v>0</v>
      </c>
      <c r="K30" s="31">
        <v>0.11</v>
      </c>
      <c r="L30" s="31">
        <v>0</v>
      </c>
      <c r="M30" s="31">
        <v>17</v>
      </c>
      <c r="N30" s="31">
        <v>9</v>
      </c>
      <c r="O30" s="31">
        <v>12</v>
      </c>
      <c r="P30" s="31">
        <v>2</v>
      </c>
      <c r="Q30" s="109"/>
      <c r="R30" s="5"/>
      <c r="S30" s="5"/>
      <c r="T30" s="5"/>
      <c r="U30" s="5"/>
    </row>
    <row r="31" spans="1:21" s="32" customFormat="1" ht="17.25" hidden="1" customHeight="1" x14ac:dyDescent="0.3">
      <c r="A31" s="68"/>
      <c r="B31" s="110" t="s">
        <v>185</v>
      </c>
      <c r="C31" s="70" t="s">
        <v>19</v>
      </c>
      <c r="D31" s="70">
        <v>50</v>
      </c>
      <c r="E31" s="69">
        <v>0.4</v>
      </c>
      <c r="F31" s="69">
        <v>0.05</v>
      </c>
      <c r="G31" s="69">
        <v>1.25</v>
      </c>
      <c r="H31" s="69">
        <v>7</v>
      </c>
      <c r="I31" s="69">
        <v>8.0000000000000002E-3</v>
      </c>
      <c r="J31" s="69">
        <v>8.0000000000000002E-3</v>
      </c>
      <c r="K31" s="69">
        <v>0.35</v>
      </c>
      <c r="L31" s="69">
        <v>5</v>
      </c>
      <c r="M31" s="69">
        <v>6.2</v>
      </c>
      <c r="N31" s="69">
        <v>6.65</v>
      </c>
      <c r="O31" s="69">
        <v>21</v>
      </c>
      <c r="P31" s="69">
        <v>0.17</v>
      </c>
      <c r="Q31" s="111" t="s">
        <v>82</v>
      </c>
      <c r="R31" s="5"/>
      <c r="S31" s="5"/>
      <c r="T31" s="5"/>
      <c r="U31" s="5"/>
    </row>
    <row r="32" spans="1:21" s="32" customFormat="1" ht="18.75" hidden="1" x14ac:dyDescent="0.3">
      <c r="A32" s="68"/>
      <c r="B32" s="110" t="s">
        <v>83</v>
      </c>
      <c r="C32" s="70" t="s">
        <v>29</v>
      </c>
      <c r="D32" s="70">
        <v>30</v>
      </c>
      <c r="E32" s="69">
        <v>0.24</v>
      </c>
      <c r="F32" s="69">
        <v>0.03</v>
      </c>
      <c r="G32" s="69">
        <v>0.75</v>
      </c>
      <c r="H32" s="69">
        <v>4.2</v>
      </c>
      <c r="I32" s="69">
        <v>5.0000000000000001E-3</v>
      </c>
      <c r="J32" s="69">
        <v>5.0000000000000001E-3</v>
      </c>
      <c r="K32" s="69">
        <v>0.21</v>
      </c>
      <c r="L32" s="69">
        <v>3</v>
      </c>
      <c r="M32" s="69">
        <v>3.75</v>
      </c>
      <c r="N32" s="69">
        <v>3.99</v>
      </c>
      <c r="O32" s="69">
        <v>12.6</v>
      </c>
      <c r="P32" s="69">
        <v>0.1</v>
      </c>
      <c r="Q32" s="111"/>
      <c r="R32" s="5"/>
      <c r="S32" s="5"/>
      <c r="T32" s="5"/>
      <c r="U32" s="5"/>
    </row>
    <row r="33" spans="1:23" ht="20.100000000000001" customHeight="1" x14ac:dyDescent="0.3">
      <c r="A33" s="107" t="s">
        <v>42</v>
      </c>
      <c r="B33" s="111" t="s">
        <v>205</v>
      </c>
      <c r="C33" s="22" t="s">
        <v>19</v>
      </c>
      <c r="D33" s="22">
        <v>200</v>
      </c>
      <c r="E33" s="17">
        <v>1.68</v>
      </c>
      <c r="F33" s="17">
        <v>4.09</v>
      </c>
      <c r="G33" s="17">
        <v>13.27</v>
      </c>
      <c r="H33" s="17">
        <v>96.6</v>
      </c>
      <c r="I33" s="17">
        <v>0.09</v>
      </c>
      <c r="J33" s="17">
        <v>0.06</v>
      </c>
      <c r="K33" s="17">
        <v>1.1399999999999999</v>
      </c>
      <c r="L33" s="17">
        <v>6.03</v>
      </c>
      <c r="M33" s="17">
        <v>21.16</v>
      </c>
      <c r="N33" s="17">
        <v>20.72</v>
      </c>
      <c r="O33" s="17">
        <v>164</v>
      </c>
      <c r="P33" s="17">
        <v>0.78</v>
      </c>
      <c r="Q33" s="109" t="s">
        <v>43</v>
      </c>
      <c r="R33" s="33"/>
      <c r="S33" s="34"/>
      <c r="T33" s="34"/>
      <c r="U33" s="5"/>
    </row>
    <row r="34" spans="1:23" ht="17.649999999999999" customHeight="1" x14ac:dyDescent="0.3">
      <c r="A34" s="107"/>
      <c r="B34" s="111"/>
      <c r="C34" s="22" t="s">
        <v>29</v>
      </c>
      <c r="D34" s="22">
        <v>150</v>
      </c>
      <c r="E34" s="17">
        <v>1.26</v>
      </c>
      <c r="F34" s="17">
        <v>3.07</v>
      </c>
      <c r="G34" s="17">
        <v>9.9499999999999993</v>
      </c>
      <c r="H34" s="17">
        <v>72.45</v>
      </c>
      <c r="I34" s="17">
        <v>7.0000000000000007E-2</v>
      </c>
      <c r="J34" s="17">
        <v>4.4999999999999998E-2</v>
      </c>
      <c r="K34" s="17">
        <v>0.9</v>
      </c>
      <c r="L34" s="17">
        <v>4.5199999999999996</v>
      </c>
      <c r="M34" s="17">
        <v>15.87</v>
      </c>
      <c r="N34" s="17">
        <v>15.54</v>
      </c>
      <c r="O34" s="17">
        <v>123</v>
      </c>
      <c r="P34" s="17">
        <v>0.57999999999999996</v>
      </c>
      <c r="Q34" s="109"/>
      <c r="R34" s="5"/>
      <c r="S34" s="5"/>
      <c r="T34" s="5"/>
      <c r="U34" s="5"/>
    </row>
    <row r="35" spans="1:23" ht="23.85" customHeight="1" x14ac:dyDescent="0.3">
      <c r="A35" s="107"/>
      <c r="B35" s="119" t="s">
        <v>44</v>
      </c>
      <c r="C35" s="22" t="s">
        <v>19</v>
      </c>
      <c r="D35" s="22">
        <v>150</v>
      </c>
      <c r="E35" s="17">
        <v>14.44</v>
      </c>
      <c r="F35" s="17">
        <v>27.03</v>
      </c>
      <c r="G35" s="17">
        <v>8.93</v>
      </c>
      <c r="H35" s="17">
        <v>336.71</v>
      </c>
      <c r="I35" s="17">
        <v>7.0000000000000007E-2</v>
      </c>
      <c r="J35" s="17">
        <v>0.14000000000000001</v>
      </c>
      <c r="K35" s="17">
        <v>2.87</v>
      </c>
      <c r="L35" s="17">
        <v>20.09</v>
      </c>
      <c r="M35" s="17">
        <v>57.5</v>
      </c>
      <c r="N35" s="17">
        <v>35.479999999999997</v>
      </c>
      <c r="O35" s="17">
        <v>154.97999999999999</v>
      </c>
      <c r="P35" s="17">
        <v>2.12</v>
      </c>
      <c r="Q35" s="109" t="s">
        <v>45</v>
      </c>
      <c r="R35" s="5"/>
      <c r="S35" s="5"/>
      <c r="T35" s="5" t="s">
        <v>31</v>
      </c>
      <c r="U35" s="5"/>
    </row>
    <row r="36" spans="1:23" ht="22.9" customHeight="1" x14ac:dyDescent="0.3">
      <c r="A36" s="107"/>
      <c r="B36" s="119"/>
      <c r="C36" s="22" t="s">
        <v>29</v>
      </c>
      <c r="D36" s="22">
        <v>150</v>
      </c>
      <c r="E36" s="17">
        <v>14.44</v>
      </c>
      <c r="F36" s="17">
        <v>27.03</v>
      </c>
      <c r="G36" s="17">
        <v>8.93</v>
      </c>
      <c r="H36" s="17">
        <v>336.71</v>
      </c>
      <c r="I36" s="17">
        <v>7.0000000000000007E-2</v>
      </c>
      <c r="J36" s="17">
        <v>0.14000000000000001</v>
      </c>
      <c r="K36" s="17">
        <v>2.87</v>
      </c>
      <c r="L36" s="17">
        <v>20.09</v>
      </c>
      <c r="M36" s="17">
        <v>57.5</v>
      </c>
      <c r="N36" s="17">
        <v>35.479999999999997</v>
      </c>
      <c r="O36" s="17">
        <v>154.97999999999999</v>
      </c>
      <c r="P36" s="17">
        <v>2.12</v>
      </c>
      <c r="Q36" s="109"/>
      <c r="R36" s="5"/>
      <c r="S36" s="5"/>
      <c r="T36" s="5" t="s">
        <v>31</v>
      </c>
      <c r="U36" s="5"/>
    </row>
    <row r="37" spans="1:23" ht="18.75" customHeight="1" x14ac:dyDescent="0.3">
      <c r="A37" s="107"/>
      <c r="B37" s="111" t="s">
        <v>46</v>
      </c>
      <c r="C37" s="22" t="s">
        <v>19</v>
      </c>
      <c r="D37" s="22">
        <v>180</v>
      </c>
      <c r="E37" s="17">
        <v>0.43</v>
      </c>
      <c r="F37" s="17">
        <v>0.25</v>
      </c>
      <c r="G37" s="17">
        <v>12.66</v>
      </c>
      <c r="H37" s="17">
        <v>54.61</v>
      </c>
      <c r="I37" s="17">
        <v>8.9999999999999993E-3</v>
      </c>
      <c r="J37" s="17">
        <v>8.9999999999999993E-3</v>
      </c>
      <c r="K37" s="17">
        <v>0</v>
      </c>
      <c r="L37" s="17">
        <v>2.34</v>
      </c>
      <c r="M37" s="17">
        <v>13.37</v>
      </c>
      <c r="N37" s="17">
        <v>3.24</v>
      </c>
      <c r="O37" s="17">
        <v>0</v>
      </c>
      <c r="P37" s="17">
        <v>0.4</v>
      </c>
      <c r="Q37" s="109" t="s">
        <v>47</v>
      </c>
      <c r="R37" s="5"/>
      <c r="S37" s="5"/>
      <c r="T37" s="5"/>
      <c r="U37" s="5"/>
    </row>
    <row r="38" spans="1:23" ht="18.75" x14ac:dyDescent="0.3">
      <c r="A38" s="107"/>
      <c r="B38" s="111"/>
      <c r="C38" s="22" t="s">
        <v>29</v>
      </c>
      <c r="D38" s="22">
        <v>150</v>
      </c>
      <c r="E38" s="17">
        <v>0.36</v>
      </c>
      <c r="F38" s="17">
        <v>0.21</v>
      </c>
      <c r="G38" s="17">
        <v>10.55</v>
      </c>
      <c r="H38" s="17">
        <v>45.51</v>
      </c>
      <c r="I38" s="17">
        <v>7.0000000000000001E-3</v>
      </c>
      <c r="J38" s="17">
        <v>7.0000000000000001E-3</v>
      </c>
      <c r="K38" s="17">
        <v>0</v>
      </c>
      <c r="L38" s="17">
        <v>1.9</v>
      </c>
      <c r="M38" s="17">
        <v>11.14</v>
      </c>
      <c r="N38" s="17">
        <v>2.7</v>
      </c>
      <c r="O38" s="17">
        <v>0</v>
      </c>
      <c r="P38" s="17">
        <v>0.33</v>
      </c>
      <c r="Q38" s="109"/>
      <c r="R38" s="5"/>
      <c r="S38" s="5"/>
      <c r="T38" s="5"/>
      <c r="U38" s="5"/>
    </row>
    <row r="39" spans="1:23" ht="18.75" customHeight="1" x14ac:dyDescent="0.3">
      <c r="A39" s="107"/>
      <c r="B39" s="114" t="s">
        <v>48</v>
      </c>
      <c r="C39" s="22" t="s">
        <v>19</v>
      </c>
      <c r="D39" s="22">
        <v>35</v>
      </c>
      <c r="E39" s="17">
        <v>2.66</v>
      </c>
      <c r="F39" s="17">
        <v>0.28000000000000003</v>
      </c>
      <c r="G39" s="17">
        <v>17.22</v>
      </c>
      <c r="H39" s="17">
        <v>82.25</v>
      </c>
      <c r="I39" s="17">
        <v>5.8000000000000003E-2</v>
      </c>
      <c r="J39" s="17">
        <v>2.3E-2</v>
      </c>
      <c r="K39" s="17">
        <v>0.56000000000000005</v>
      </c>
      <c r="L39" s="17">
        <v>0</v>
      </c>
      <c r="M39" s="17">
        <v>8.0500000000000007</v>
      </c>
      <c r="N39" s="17">
        <v>11.55</v>
      </c>
      <c r="O39" s="17">
        <v>30.47</v>
      </c>
      <c r="P39" s="17">
        <v>0.7</v>
      </c>
      <c r="Q39" s="109" t="s">
        <v>49</v>
      </c>
      <c r="R39" s="5"/>
      <c r="S39" s="5"/>
      <c r="T39" s="5"/>
      <c r="U39" s="5"/>
    </row>
    <row r="40" spans="1:23" ht="18.75" x14ac:dyDescent="0.3">
      <c r="A40" s="107"/>
      <c r="B40" s="114"/>
      <c r="C40" s="22" t="s">
        <v>29</v>
      </c>
      <c r="D40" s="22">
        <v>20</v>
      </c>
      <c r="E40" s="17">
        <v>1.52</v>
      </c>
      <c r="F40" s="17">
        <v>0.16</v>
      </c>
      <c r="G40" s="17">
        <v>9.84</v>
      </c>
      <c r="H40" s="17">
        <v>47</v>
      </c>
      <c r="I40" s="17">
        <v>3.3300000000000003E-2</v>
      </c>
      <c r="J40" s="17">
        <v>1.2999999999999999E-2</v>
      </c>
      <c r="K40" s="17">
        <v>0.32</v>
      </c>
      <c r="L40" s="17">
        <v>0</v>
      </c>
      <c r="M40" s="17">
        <v>4.5999999999999996</v>
      </c>
      <c r="N40" s="17">
        <v>6.6</v>
      </c>
      <c r="O40" s="17">
        <v>17.399999999999999</v>
      </c>
      <c r="P40" s="17">
        <v>0.4</v>
      </c>
      <c r="Q40" s="109"/>
      <c r="R40" s="5"/>
      <c r="S40" s="5"/>
      <c r="T40" s="5"/>
      <c r="U40" s="5"/>
    </row>
    <row r="41" spans="1:23" ht="19.5" customHeight="1" x14ac:dyDescent="0.3">
      <c r="A41" s="107"/>
      <c r="B41" s="114" t="s">
        <v>50</v>
      </c>
      <c r="C41" s="22" t="s">
        <v>19</v>
      </c>
      <c r="D41" s="22">
        <v>30</v>
      </c>
      <c r="E41" s="17">
        <v>1.98</v>
      </c>
      <c r="F41" s="17">
        <v>0.36</v>
      </c>
      <c r="G41" s="17">
        <v>10.02</v>
      </c>
      <c r="H41" s="17">
        <v>52.2</v>
      </c>
      <c r="I41" s="17">
        <v>1.6</v>
      </c>
      <c r="J41" s="17">
        <v>0.03</v>
      </c>
      <c r="K41" s="17">
        <v>0.21</v>
      </c>
      <c r="L41" s="17">
        <v>0</v>
      </c>
      <c r="M41" s="17">
        <v>10.5</v>
      </c>
      <c r="N41" s="17">
        <v>14.1</v>
      </c>
      <c r="O41" s="17">
        <v>47.4</v>
      </c>
      <c r="P41" s="17">
        <v>1.17</v>
      </c>
      <c r="Q41" s="109" t="s">
        <v>51</v>
      </c>
      <c r="R41" s="5"/>
      <c r="S41" s="5"/>
      <c r="T41" s="5"/>
      <c r="U41" s="5"/>
    </row>
    <row r="42" spans="1:23" ht="18.75" x14ac:dyDescent="0.3">
      <c r="A42" s="107"/>
      <c r="B42" s="114"/>
      <c r="C42" s="22" t="s">
        <v>29</v>
      </c>
      <c r="D42" s="22">
        <v>30</v>
      </c>
      <c r="E42" s="17">
        <v>1.98</v>
      </c>
      <c r="F42" s="17">
        <v>0.36</v>
      </c>
      <c r="G42" s="17">
        <v>10.02</v>
      </c>
      <c r="H42" s="17">
        <v>52.2</v>
      </c>
      <c r="I42" s="17">
        <v>1.6</v>
      </c>
      <c r="J42" s="17">
        <v>0.03</v>
      </c>
      <c r="K42" s="17">
        <v>0.21</v>
      </c>
      <c r="L42" s="17">
        <v>0</v>
      </c>
      <c r="M42" s="17">
        <v>10.5</v>
      </c>
      <c r="N42" s="17">
        <v>14.1</v>
      </c>
      <c r="O42" s="17">
        <v>47.4</v>
      </c>
      <c r="P42" s="17">
        <v>1.17</v>
      </c>
      <c r="Q42" s="109"/>
      <c r="R42" s="5"/>
      <c r="S42" s="5"/>
      <c r="T42" s="5"/>
      <c r="U42" s="5"/>
      <c r="W42" t="s">
        <v>31</v>
      </c>
    </row>
    <row r="43" spans="1:23" ht="18.75" x14ac:dyDescent="0.3">
      <c r="A43" s="107"/>
      <c r="B43" s="35" t="s">
        <v>37</v>
      </c>
      <c r="C43" s="35" t="s">
        <v>19</v>
      </c>
      <c r="D43" s="35">
        <v>652</v>
      </c>
      <c r="E43" s="36">
        <f t="shared" ref="E43:P43" si="2">E33+E35+E37+E39+E41</f>
        <v>21.19</v>
      </c>
      <c r="F43" s="36">
        <f t="shared" si="2"/>
        <v>32.010000000000005</v>
      </c>
      <c r="G43" s="36">
        <f t="shared" si="2"/>
        <v>62.099999999999994</v>
      </c>
      <c r="H43" s="36">
        <f t="shared" si="2"/>
        <v>622.37</v>
      </c>
      <c r="I43" s="36">
        <f t="shared" si="2"/>
        <v>1.8270000000000002</v>
      </c>
      <c r="J43" s="36">
        <f t="shared" si="2"/>
        <v>0.26200000000000001</v>
      </c>
      <c r="K43" s="36">
        <f t="shared" si="2"/>
        <v>4.78</v>
      </c>
      <c r="L43" s="36">
        <f t="shared" si="2"/>
        <v>28.46</v>
      </c>
      <c r="M43" s="36">
        <f t="shared" si="2"/>
        <v>110.58</v>
      </c>
      <c r="N43" s="36">
        <f t="shared" si="2"/>
        <v>85.089999999999989</v>
      </c>
      <c r="O43" s="36">
        <f t="shared" si="2"/>
        <v>396.85</v>
      </c>
      <c r="P43" s="36">
        <f t="shared" si="2"/>
        <v>5.17</v>
      </c>
      <c r="Q43" s="35"/>
      <c r="R43" s="5"/>
      <c r="S43" s="5"/>
      <c r="T43" s="5"/>
      <c r="U43" s="5"/>
    </row>
    <row r="44" spans="1:23" ht="18.75" x14ac:dyDescent="0.3">
      <c r="A44" s="107"/>
      <c r="B44" s="35" t="s">
        <v>38</v>
      </c>
      <c r="C44" s="35" t="s">
        <v>29</v>
      </c>
      <c r="D44" s="35">
        <v>530</v>
      </c>
      <c r="E44" s="36">
        <f t="shared" ref="E44:P44" si="3">E34+E36+E38+E40+E42</f>
        <v>19.559999999999999</v>
      </c>
      <c r="F44" s="36">
        <f t="shared" si="3"/>
        <v>30.830000000000002</v>
      </c>
      <c r="G44" s="36">
        <f t="shared" si="3"/>
        <v>49.289999999999992</v>
      </c>
      <c r="H44" s="36">
        <f t="shared" si="3"/>
        <v>553.87</v>
      </c>
      <c r="I44" s="36">
        <f t="shared" si="3"/>
        <v>1.7803</v>
      </c>
      <c r="J44" s="36">
        <f t="shared" si="3"/>
        <v>0.23500000000000001</v>
      </c>
      <c r="K44" s="36">
        <f t="shared" si="3"/>
        <v>4.3</v>
      </c>
      <c r="L44" s="36">
        <f t="shared" si="3"/>
        <v>26.509999999999998</v>
      </c>
      <c r="M44" s="36">
        <f t="shared" si="3"/>
        <v>99.61</v>
      </c>
      <c r="N44" s="36">
        <f t="shared" si="3"/>
        <v>74.42</v>
      </c>
      <c r="O44" s="36">
        <f t="shared" si="3"/>
        <v>342.78</v>
      </c>
      <c r="P44" s="36">
        <f t="shared" si="3"/>
        <v>4.5999999999999996</v>
      </c>
      <c r="Q44" s="35"/>
      <c r="R44" s="5"/>
      <c r="S44" s="5"/>
      <c r="T44" s="5"/>
      <c r="U44" s="5"/>
    </row>
    <row r="45" spans="1:23" ht="18.95" customHeight="1" x14ac:dyDescent="0.3">
      <c r="A45" s="107" t="s">
        <v>52</v>
      </c>
      <c r="B45" s="120" t="s">
        <v>53</v>
      </c>
      <c r="C45" s="22" t="s">
        <v>19</v>
      </c>
      <c r="D45" s="20">
        <v>150</v>
      </c>
      <c r="E45" s="18">
        <v>1.64</v>
      </c>
      <c r="F45" s="18">
        <v>3.82</v>
      </c>
      <c r="G45" s="18">
        <v>16.899999999999999</v>
      </c>
      <c r="H45" s="18">
        <v>109</v>
      </c>
      <c r="I45" s="18">
        <v>7.4999999999999997E-3</v>
      </c>
      <c r="J45" s="18">
        <v>2.3E-2</v>
      </c>
      <c r="K45" s="18">
        <v>0.49</v>
      </c>
      <c r="L45" s="18">
        <v>0.11</v>
      </c>
      <c r="M45" s="18">
        <v>22.5</v>
      </c>
      <c r="N45" s="18">
        <v>3</v>
      </c>
      <c r="O45" s="18">
        <v>18.399999999999999</v>
      </c>
      <c r="P45" s="18">
        <v>0.04</v>
      </c>
      <c r="Q45" s="109" t="s">
        <v>54</v>
      </c>
      <c r="R45" s="5"/>
      <c r="S45" s="5"/>
      <c r="T45" s="5"/>
      <c r="U45" s="5" t="s">
        <v>31</v>
      </c>
    </row>
    <row r="46" spans="1:23" ht="18.75" x14ac:dyDescent="0.3">
      <c r="A46" s="107"/>
      <c r="B46" s="120"/>
      <c r="C46" s="22" t="s">
        <v>29</v>
      </c>
      <c r="D46" s="22">
        <v>130</v>
      </c>
      <c r="E46" s="17">
        <v>1.42</v>
      </c>
      <c r="F46" s="17">
        <v>3.31</v>
      </c>
      <c r="G46" s="17">
        <v>14.65</v>
      </c>
      <c r="H46" s="17">
        <v>94.47</v>
      </c>
      <c r="I46" s="17">
        <v>6.4999999999999997E-3</v>
      </c>
      <c r="J46" s="17">
        <v>0.02</v>
      </c>
      <c r="K46" s="17">
        <v>0.42</v>
      </c>
      <c r="L46" s="17">
        <v>9.7000000000000003E-2</v>
      </c>
      <c r="M46" s="17">
        <v>19.5</v>
      </c>
      <c r="N46" s="17">
        <v>2.6</v>
      </c>
      <c r="O46" s="17">
        <v>15.92</v>
      </c>
      <c r="P46" s="17">
        <v>0.04</v>
      </c>
      <c r="Q46" s="109"/>
      <c r="R46" s="5"/>
      <c r="S46" s="5"/>
      <c r="T46" s="5"/>
      <c r="U46" s="5"/>
    </row>
    <row r="47" spans="1:23" ht="18.75" customHeight="1" x14ac:dyDescent="0.3">
      <c r="A47" s="107"/>
      <c r="B47" s="111" t="s">
        <v>55</v>
      </c>
      <c r="C47" s="22" t="s">
        <v>19</v>
      </c>
      <c r="D47" s="22">
        <v>180</v>
      </c>
      <c r="E47" s="17">
        <v>3.67</v>
      </c>
      <c r="F47" s="17">
        <v>3.19</v>
      </c>
      <c r="G47" s="17">
        <v>15.82</v>
      </c>
      <c r="H47" s="17">
        <v>107</v>
      </c>
      <c r="I47" s="17">
        <v>0</v>
      </c>
      <c r="J47" s="17">
        <v>0</v>
      </c>
      <c r="K47" s="17">
        <v>0.14000000000000001</v>
      </c>
      <c r="L47" s="17">
        <v>0</v>
      </c>
      <c r="M47" s="17">
        <v>109.8</v>
      </c>
      <c r="N47" s="17">
        <v>16.2</v>
      </c>
      <c r="O47" s="17">
        <v>108</v>
      </c>
      <c r="P47" s="17">
        <v>0.54</v>
      </c>
      <c r="Q47" s="109" t="s">
        <v>56</v>
      </c>
      <c r="R47" s="5"/>
      <c r="S47" s="5"/>
      <c r="T47" s="5"/>
      <c r="U47" s="5"/>
    </row>
    <row r="48" spans="1:23" ht="18.75" x14ac:dyDescent="0.3">
      <c r="A48" s="107"/>
      <c r="B48" s="111"/>
      <c r="C48" s="22" t="s">
        <v>29</v>
      </c>
      <c r="D48" s="22">
        <v>150</v>
      </c>
      <c r="E48" s="17">
        <v>3.15</v>
      </c>
      <c r="F48" s="17">
        <v>2.72</v>
      </c>
      <c r="G48" s="17">
        <v>12.96</v>
      </c>
      <c r="H48" s="17">
        <v>89</v>
      </c>
      <c r="I48" s="17">
        <v>0</v>
      </c>
      <c r="J48" s="17">
        <v>0</v>
      </c>
      <c r="K48" s="17">
        <v>0.11</v>
      </c>
      <c r="L48" s="17">
        <v>0</v>
      </c>
      <c r="M48" s="17">
        <v>91.5</v>
      </c>
      <c r="N48" s="17">
        <v>13.5</v>
      </c>
      <c r="O48" s="17">
        <v>90</v>
      </c>
      <c r="P48" s="17">
        <v>0.45</v>
      </c>
      <c r="Q48" s="109"/>
      <c r="R48" s="5"/>
      <c r="S48" s="5"/>
      <c r="T48" s="5" t="s">
        <v>31</v>
      </c>
      <c r="U48" s="5"/>
    </row>
    <row r="49" spans="1:21" ht="18.75" x14ac:dyDescent="0.3">
      <c r="A49" s="107"/>
      <c r="B49" s="37" t="s">
        <v>37</v>
      </c>
      <c r="C49" s="37" t="s">
        <v>19</v>
      </c>
      <c r="D49" s="37">
        <v>330</v>
      </c>
      <c r="E49" s="38">
        <f t="shared" ref="E49:P49" si="4">E45+E47</f>
        <v>5.31</v>
      </c>
      <c r="F49" s="38">
        <f t="shared" si="4"/>
        <v>7.01</v>
      </c>
      <c r="G49" s="38">
        <f t="shared" si="4"/>
        <v>32.72</v>
      </c>
      <c r="H49" s="38">
        <f t="shared" si="4"/>
        <v>216</v>
      </c>
      <c r="I49" s="38">
        <f t="shared" si="4"/>
        <v>7.4999999999999997E-3</v>
      </c>
      <c r="J49" s="38">
        <f t="shared" si="4"/>
        <v>2.3E-2</v>
      </c>
      <c r="K49" s="38">
        <f t="shared" si="4"/>
        <v>0.63</v>
      </c>
      <c r="L49" s="38">
        <f t="shared" si="4"/>
        <v>0.11</v>
      </c>
      <c r="M49" s="38">
        <f t="shared" si="4"/>
        <v>132.30000000000001</v>
      </c>
      <c r="N49" s="38">
        <f t="shared" si="4"/>
        <v>19.2</v>
      </c>
      <c r="O49" s="38">
        <f t="shared" si="4"/>
        <v>126.4</v>
      </c>
      <c r="P49" s="38">
        <f t="shared" si="4"/>
        <v>0.58000000000000007</v>
      </c>
      <c r="Q49" s="37"/>
      <c r="R49" s="5"/>
      <c r="S49" s="5"/>
      <c r="T49" s="5" t="s">
        <v>31</v>
      </c>
      <c r="U49" s="5"/>
    </row>
    <row r="50" spans="1:21" ht="18.75" x14ac:dyDescent="0.3">
      <c r="A50" s="107"/>
      <c r="B50" s="37" t="s">
        <v>38</v>
      </c>
      <c r="C50" s="37" t="s">
        <v>29</v>
      </c>
      <c r="D50" s="37">
        <v>280</v>
      </c>
      <c r="E50" s="38">
        <f t="shared" ref="E50:P50" si="5">E46+E48</f>
        <v>4.57</v>
      </c>
      <c r="F50" s="38">
        <f t="shared" si="5"/>
        <v>6.03</v>
      </c>
      <c r="G50" s="38">
        <f t="shared" si="5"/>
        <v>27.61</v>
      </c>
      <c r="H50" s="38">
        <f t="shared" si="5"/>
        <v>183.47</v>
      </c>
      <c r="I50" s="38">
        <f t="shared" si="5"/>
        <v>6.4999999999999997E-3</v>
      </c>
      <c r="J50" s="38">
        <f t="shared" si="5"/>
        <v>0.02</v>
      </c>
      <c r="K50" s="38">
        <f t="shared" si="5"/>
        <v>0.53</v>
      </c>
      <c r="L50" s="38">
        <f t="shared" si="5"/>
        <v>9.7000000000000003E-2</v>
      </c>
      <c r="M50" s="38">
        <f t="shared" si="5"/>
        <v>111</v>
      </c>
      <c r="N50" s="38">
        <f t="shared" si="5"/>
        <v>16.100000000000001</v>
      </c>
      <c r="O50" s="38">
        <f t="shared" si="5"/>
        <v>105.92</v>
      </c>
      <c r="P50" s="38">
        <f t="shared" si="5"/>
        <v>0.49</v>
      </c>
      <c r="Q50" s="37"/>
      <c r="R50" s="5"/>
      <c r="S50" s="5"/>
      <c r="T50" s="5" t="s">
        <v>31</v>
      </c>
      <c r="U50" s="5"/>
    </row>
    <row r="51" spans="1:21" ht="18.75" x14ac:dyDescent="0.3">
      <c r="A51" s="121"/>
      <c r="B51" s="39" t="s">
        <v>57</v>
      </c>
      <c r="C51" s="39" t="s">
        <v>19</v>
      </c>
      <c r="D51" s="39">
        <f t="shared" ref="D51:P51" si="6">D25+D43+D49</f>
        <v>1384</v>
      </c>
      <c r="E51" s="40">
        <f t="shared" si="6"/>
        <v>35.590000000000003</v>
      </c>
      <c r="F51" s="40">
        <f t="shared" si="6"/>
        <v>46.492000000000004</v>
      </c>
      <c r="G51" s="40">
        <f t="shared" si="6"/>
        <v>139.19</v>
      </c>
      <c r="H51" s="40">
        <f t="shared" si="6"/>
        <v>1134.82</v>
      </c>
      <c r="I51" s="40">
        <f t="shared" si="6"/>
        <v>1.9345000000000003</v>
      </c>
      <c r="J51" s="40">
        <f t="shared" si="6"/>
        <v>0.505</v>
      </c>
      <c r="K51" s="40">
        <f t="shared" si="6"/>
        <v>8.3400000000000016</v>
      </c>
      <c r="L51" s="40">
        <f t="shared" si="6"/>
        <v>31.972999999999999</v>
      </c>
      <c r="M51" s="40">
        <f t="shared" si="6"/>
        <v>305.79000000000002</v>
      </c>
      <c r="N51" s="40">
        <f t="shared" si="6"/>
        <v>135.41999999999999</v>
      </c>
      <c r="O51" s="40">
        <f t="shared" si="6"/>
        <v>651.91</v>
      </c>
      <c r="P51" s="40">
        <f t="shared" si="6"/>
        <v>8.57</v>
      </c>
      <c r="Q51" s="39"/>
      <c r="R51" s="5"/>
      <c r="S51" s="5" t="s">
        <v>31</v>
      </c>
      <c r="T51" s="5"/>
      <c r="U51" s="5"/>
    </row>
    <row r="52" spans="1:21" ht="18.75" x14ac:dyDescent="0.3">
      <c r="A52" s="121"/>
      <c r="B52" s="39" t="s">
        <v>58</v>
      </c>
      <c r="C52" s="39" t="s">
        <v>29</v>
      </c>
      <c r="D52" s="39">
        <f t="shared" ref="D52:P52" si="7">D26+D44+D50</f>
        <v>1170</v>
      </c>
      <c r="E52" s="40">
        <f t="shared" si="7"/>
        <v>32.74</v>
      </c>
      <c r="F52" s="40">
        <f t="shared" si="7"/>
        <v>43.410000000000004</v>
      </c>
      <c r="G52" s="40">
        <f t="shared" si="7"/>
        <v>117.68999999999998</v>
      </c>
      <c r="H52" s="40">
        <f t="shared" si="7"/>
        <v>1009.37</v>
      </c>
      <c r="I52" s="40">
        <f t="shared" si="7"/>
        <v>1.8868</v>
      </c>
      <c r="J52" s="40">
        <f t="shared" si="7"/>
        <v>0.47499999999999998</v>
      </c>
      <c r="K52" s="40">
        <f t="shared" si="7"/>
        <v>7.7600000000000007</v>
      </c>
      <c r="L52" s="40">
        <f t="shared" si="7"/>
        <v>28.657</v>
      </c>
      <c r="M52" s="40">
        <f t="shared" si="7"/>
        <v>264.77</v>
      </c>
      <c r="N52" s="40">
        <f t="shared" si="7"/>
        <v>115.62</v>
      </c>
      <c r="O52" s="40">
        <f t="shared" si="7"/>
        <v>577.07999999999993</v>
      </c>
      <c r="P52" s="40">
        <f t="shared" si="7"/>
        <v>7.53</v>
      </c>
      <c r="Q52" s="39"/>
      <c r="R52" s="5"/>
      <c r="S52" s="5"/>
      <c r="T52" s="5"/>
      <c r="U52" s="5"/>
    </row>
    <row r="53" spans="1:21" ht="29.85" customHeight="1" x14ac:dyDescent="0.3">
      <c r="A53" s="107" t="s">
        <v>5</v>
      </c>
      <c r="B53" s="122" t="s">
        <v>6</v>
      </c>
      <c r="C53" s="122"/>
      <c r="D53" s="122" t="s">
        <v>7</v>
      </c>
      <c r="E53" s="123" t="s">
        <v>8</v>
      </c>
      <c r="F53" s="123"/>
      <c r="G53" s="123"/>
      <c r="H53" s="123" t="s">
        <v>9</v>
      </c>
      <c r="I53" s="107" t="s">
        <v>10</v>
      </c>
      <c r="J53" s="107"/>
      <c r="K53" s="107"/>
      <c r="L53" s="107"/>
      <c r="M53" s="107" t="s">
        <v>11</v>
      </c>
      <c r="N53" s="107"/>
      <c r="O53" s="107"/>
      <c r="P53" s="107"/>
      <c r="Q53" s="122" t="s">
        <v>12</v>
      </c>
      <c r="R53" s="5"/>
      <c r="S53" s="5"/>
      <c r="T53" s="5"/>
      <c r="U53" s="5"/>
    </row>
    <row r="54" spans="1:21" ht="53.25" customHeight="1" x14ac:dyDescent="0.3">
      <c r="A54" s="107"/>
      <c r="B54" s="122"/>
      <c r="C54" s="122"/>
      <c r="D54" s="122"/>
      <c r="E54" s="41" t="s">
        <v>13</v>
      </c>
      <c r="F54" s="41" t="s">
        <v>14</v>
      </c>
      <c r="G54" s="41" t="s">
        <v>15</v>
      </c>
      <c r="H54" s="123"/>
      <c r="I54" s="13" t="s">
        <v>16</v>
      </c>
      <c r="J54" s="13" t="s">
        <v>17</v>
      </c>
      <c r="K54" s="13" t="s">
        <v>18</v>
      </c>
      <c r="L54" s="13" t="s">
        <v>19</v>
      </c>
      <c r="M54" s="13" t="s">
        <v>20</v>
      </c>
      <c r="N54" s="13" t="s">
        <v>21</v>
      </c>
      <c r="O54" s="13" t="s">
        <v>22</v>
      </c>
      <c r="P54" s="13" t="s">
        <v>23</v>
      </c>
      <c r="Q54" s="122"/>
      <c r="R54" s="5"/>
      <c r="S54" s="5"/>
      <c r="T54" s="5"/>
      <c r="U54" s="5"/>
    </row>
    <row r="55" spans="1:21" ht="25.5" customHeight="1" x14ac:dyDescent="0.35">
      <c r="A55" s="124" t="s">
        <v>59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5"/>
      <c r="S55" s="5"/>
      <c r="T55" s="5"/>
      <c r="U55" s="5"/>
    </row>
    <row r="56" spans="1:21" ht="19.5" customHeight="1" x14ac:dyDescent="0.3">
      <c r="A56" s="107" t="s">
        <v>60</v>
      </c>
      <c r="B56" s="111" t="s">
        <v>61</v>
      </c>
      <c r="C56" s="22" t="s">
        <v>19</v>
      </c>
      <c r="D56" s="42">
        <v>150</v>
      </c>
      <c r="E56" s="43">
        <v>3.46</v>
      </c>
      <c r="F56" s="17">
        <v>4.57</v>
      </c>
      <c r="G56" s="17">
        <v>19.760000000000002</v>
      </c>
      <c r="H56" s="17">
        <v>134</v>
      </c>
      <c r="I56" s="17">
        <v>0.12</v>
      </c>
      <c r="J56" s="17">
        <v>0.05</v>
      </c>
      <c r="K56" s="17">
        <v>0.27</v>
      </c>
      <c r="L56" s="17">
        <v>0</v>
      </c>
      <c r="M56" s="17">
        <v>9.9</v>
      </c>
      <c r="N56" s="17">
        <v>24.7</v>
      </c>
      <c r="O56" s="17">
        <v>124.92</v>
      </c>
      <c r="P56" s="17">
        <v>0.82</v>
      </c>
      <c r="Q56" s="109" t="s">
        <v>62</v>
      </c>
      <c r="R56" s="5"/>
      <c r="S56" s="5"/>
      <c r="T56" s="5"/>
      <c r="U56" s="5"/>
    </row>
    <row r="57" spans="1:21" ht="18.75" x14ac:dyDescent="0.3">
      <c r="A57" s="107"/>
      <c r="B57" s="111"/>
      <c r="C57" s="22" t="s">
        <v>29</v>
      </c>
      <c r="D57" s="42">
        <v>130</v>
      </c>
      <c r="E57" s="43">
        <v>3</v>
      </c>
      <c r="F57" s="17">
        <v>3.96</v>
      </c>
      <c r="G57" s="17">
        <v>17.13</v>
      </c>
      <c r="H57" s="17">
        <v>116.13</v>
      </c>
      <c r="I57" s="17">
        <v>0.1</v>
      </c>
      <c r="J57" s="17">
        <v>0.04</v>
      </c>
      <c r="K57" s="17">
        <v>0.5</v>
      </c>
      <c r="L57" s="17">
        <v>0</v>
      </c>
      <c r="M57" s="17">
        <v>8.58</v>
      </c>
      <c r="N57" s="17">
        <v>21.41</v>
      </c>
      <c r="O57" s="17">
        <v>104.1</v>
      </c>
      <c r="P57" s="17">
        <v>0.71</v>
      </c>
      <c r="Q57" s="109"/>
      <c r="R57" s="5"/>
      <c r="S57" s="5"/>
      <c r="T57" s="5"/>
      <c r="U57" s="5"/>
    </row>
    <row r="58" spans="1:21" ht="0.75" customHeight="1" x14ac:dyDescent="0.3">
      <c r="A58" s="107"/>
      <c r="B58" s="83"/>
      <c r="C58" s="85"/>
      <c r="D58" s="42"/>
      <c r="E58" s="43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4"/>
      <c r="R58" s="5"/>
      <c r="S58" s="5"/>
      <c r="T58" s="5"/>
      <c r="U58" s="5"/>
    </row>
    <row r="59" spans="1:21" ht="18.75" x14ac:dyDescent="0.3">
      <c r="A59" s="107"/>
      <c r="B59" s="111" t="s">
        <v>48</v>
      </c>
      <c r="C59" s="88" t="s">
        <v>19</v>
      </c>
      <c r="D59" s="42">
        <v>20</v>
      </c>
      <c r="E59" s="43">
        <v>1.52</v>
      </c>
      <c r="F59" s="86">
        <v>0.16</v>
      </c>
      <c r="G59" s="86">
        <v>9.84</v>
      </c>
      <c r="H59" s="86">
        <v>47</v>
      </c>
      <c r="I59" s="86">
        <v>0.1</v>
      </c>
      <c r="J59" s="86">
        <v>0.04</v>
      </c>
      <c r="K59" s="86">
        <v>0.25</v>
      </c>
      <c r="L59" s="86">
        <f>-L60</f>
        <v>0</v>
      </c>
      <c r="M59" s="86">
        <v>4</v>
      </c>
      <c r="N59" s="86">
        <v>0</v>
      </c>
      <c r="O59" s="86">
        <v>0</v>
      </c>
      <c r="P59" s="86">
        <v>0.22</v>
      </c>
      <c r="Q59" s="84"/>
      <c r="R59" s="5"/>
      <c r="S59" s="5"/>
      <c r="T59" s="5"/>
      <c r="U59" s="5"/>
    </row>
    <row r="60" spans="1:21" ht="18.75" customHeight="1" x14ac:dyDescent="0.3">
      <c r="A60" s="107"/>
      <c r="B60" s="111"/>
      <c r="C60" s="88" t="s">
        <v>29</v>
      </c>
      <c r="D60" s="42">
        <v>15</v>
      </c>
      <c r="E60" s="43">
        <v>0.76</v>
      </c>
      <c r="F60" s="17">
        <v>0.08</v>
      </c>
      <c r="G60" s="17">
        <v>4.92</v>
      </c>
      <c r="H60" s="17">
        <v>23.5</v>
      </c>
      <c r="I60" s="17">
        <v>0.15</v>
      </c>
      <c r="J60" s="17">
        <v>0.08</v>
      </c>
      <c r="K60" s="17">
        <v>0.25</v>
      </c>
      <c r="L60" s="17">
        <v>0</v>
      </c>
      <c r="M60" s="17">
        <v>2</v>
      </c>
      <c r="N60" s="17">
        <v>0</v>
      </c>
      <c r="O60" s="17">
        <v>0</v>
      </c>
      <c r="P60" s="17">
        <v>8.2000000000000003E-2</v>
      </c>
      <c r="Q60" s="109" t="s">
        <v>63</v>
      </c>
      <c r="R60" s="5"/>
      <c r="S60" s="5"/>
      <c r="T60" s="5"/>
      <c r="U60" s="5"/>
    </row>
    <row r="61" spans="1:21" ht="18.75" customHeight="1" x14ac:dyDescent="0.3">
      <c r="A61" s="107"/>
      <c r="B61" s="125" t="s">
        <v>206</v>
      </c>
      <c r="C61" s="93" t="s">
        <v>19</v>
      </c>
      <c r="D61" s="42">
        <v>16</v>
      </c>
      <c r="E61" s="43">
        <v>3.55</v>
      </c>
      <c r="F61" s="91">
        <v>3.03</v>
      </c>
      <c r="G61" s="91">
        <v>0</v>
      </c>
      <c r="H61" s="91">
        <v>55</v>
      </c>
      <c r="I61" s="91">
        <v>0.04</v>
      </c>
      <c r="J61" s="91">
        <v>0.01</v>
      </c>
      <c r="K61" s="91">
        <v>0.25</v>
      </c>
      <c r="L61" s="91">
        <v>0</v>
      </c>
      <c r="M61" s="91">
        <v>4.6500000000000004</v>
      </c>
      <c r="N61" s="91">
        <v>4.6500000000000004</v>
      </c>
      <c r="O61" s="91">
        <v>14.55</v>
      </c>
      <c r="P61" s="91">
        <v>0.31</v>
      </c>
      <c r="Q61" s="109"/>
      <c r="R61" s="5"/>
      <c r="S61" s="5"/>
      <c r="T61" s="5"/>
      <c r="U61" s="5"/>
    </row>
    <row r="62" spans="1:21" ht="18.75" x14ac:dyDescent="0.3">
      <c r="A62" s="107"/>
      <c r="B62" s="126"/>
      <c r="C62" s="22" t="s">
        <v>29</v>
      </c>
      <c r="D62" s="67" t="s">
        <v>202</v>
      </c>
      <c r="E62" s="43">
        <v>2.4</v>
      </c>
      <c r="F62" s="17">
        <v>3.03</v>
      </c>
      <c r="G62" s="17">
        <v>0</v>
      </c>
      <c r="H62" s="17">
        <v>36.6</v>
      </c>
      <c r="I62" s="17">
        <v>0.04</v>
      </c>
      <c r="J62" s="17">
        <v>0.01</v>
      </c>
      <c r="K62" s="17">
        <v>0.25</v>
      </c>
      <c r="L62" s="17">
        <v>0</v>
      </c>
      <c r="M62" s="17">
        <v>4.6500000000000004</v>
      </c>
      <c r="N62" s="17">
        <v>4.6500000000000004</v>
      </c>
      <c r="O62" s="17">
        <v>14.55</v>
      </c>
      <c r="P62" s="17">
        <v>0.31</v>
      </c>
      <c r="Q62" s="109"/>
      <c r="R62" s="5"/>
      <c r="S62" s="5"/>
      <c r="T62" s="5"/>
      <c r="U62" s="5"/>
    </row>
    <row r="63" spans="1:21" ht="18.75" customHeight="1" x14ac:dyDescent="0.3">
      <c r="A63" s="107"/>
      <c r="B63" s="111" t="s">
        <v>64</v>
      </c>
      <c r="C63" s="22" t="s">
        <v>19</v>
      </c>
      <c r="D63" s="22">
        <v>200</v>
      </c>
      <c r="E63" s="17">
        <v>3.12</v>
      </c>
      <c r="F63" s="17">
        <v>2.66</v>
      </c>
      <c r="G63" s="17">
        <v>14.17</v>
      </c>
      <c r="H63" s="17">
        <v>93.3</v>
      </c>
      <c r="I63" s="17">
        <v>1.05</v>
      </c>
      <c r="J63" s="17">
        <v>0</v>
      </c>
      <c r="K63" s="17">
        <v>0.15</v>
      </c>
      <c r="L63" s="17">
        <v>0</v>
      </c>
      <c r="M63" s="17">
        <v>122</v>
      </c>
      <c r="N63" s="17">
        <v>18</v>
      </c>
      <c r="O63" s="17">
        <v>120</v>
      </c>
      <c r="P63" s="17">
        <v>0.6</v>
      </c>
      <c r="Q63" s="109" t="s">
        <v>65</v>
      </c>
      <c r="R63" s="5"/>
      <c r="S63" s="5"/>
      <c r="T63" s="5"/>
      <c r="U63" s="5"/>
    </row>
    <row r="64" spans="1:21" ht="18.75" x14ac:dyDescent="0.3">
      <c r="A64" s="107"/>
      <c r="B64" s="111"/>
      <c r="C64" s="22" t="s">
        <v>29</v>
      </c>
      <c r="D64" s="22">
        <v>180</v>
      </c>
      <c r="E64" s="17">
        <v>2.81</v>
      </c>
      <c r="F64" s="17">
        <v>2.39</v>
      </c>
      <c r="G64" s="17">
        <v>12.75</v>
      </c>
      <c r="H64" s="17">
        <v>83.9</v>
      </c>
      <c r="I64" s="17">
        <v>0.94</v>
      </c>
      <c r="J64" s="17">
        <v>0</v>
      </c>
      <c r="K64" s="17">
        <v>0.14000000000000001</v>
      </c>
      <c r="L64" s="17">
        <v>0</v>
      </c>
      <c r="M64" s="17">
        <v>109.8</v>
      </c>
      <c r="N64" s="17">
        <v>16.2</v>
      </c>
      <c r="O64" s="17">
        <v>108</v>
      </c>
      <c r="P64" s="17">
        <v>0.54</v>
      </c>
      <c r="Q64" s="109"/>
      <c r="R64" s="5"/>
      <c r="S64" s="5"/>
      <c r="T64" s="5"/>
      <c r="U64" s="5"/>
    </row>
    <row r="65" spans="1:22" ht="18.75" x14ac:dyDescent="0.3">
      <c r="A65" s="107"/>
      <c r="B65" s="37" t="s">
        <v>37</v>
      </c>
      <c r="C65" s="37" t="s">
        <v>19</v>
      </c>
      <c r="D65" s="35">
        <v>415</v>
      </c>
      <c r="E65" s="36">
        <f t="shared" ref="E65:P65" si="8">E56+E60+E63</f>
        <v>7.34</v>
      </c>
      <c r="F65" s="36">
        <f t="shared" si="8"/>
        <v>7.3100000000000005</v>
      </c>
      <c r="G65" s="36">
        <f t="shared" si="8"/>
        <v>38.85</v>
      </c>
      <c r="H65" s="36">
        <f t="shared" si="8"/>
        <v>250.8</v>
      </c>
      <c r="I65" s="36">
        <f t="shared" si="8"/>
        <v>1.32</v>
      </c>
      <c r="J65" s="36">
        <f t="shared" si="8"/>
        <v>0.13</v>
      </c>
      <c r="K65" s="36">
        <f t="shared" si="8"/>
        <v>0.67</v>
      </c>
      <c r="L65" s="36">
        <f t="shared" si="8"/>
        <v>0</v>
      </c>
      <c r="M65" s="36">
        <f t="shared" si="8"/>
        <v>133.9</v>
      </c>
      <c r="N65" s="36">
        <f t="shared" si="8"/>
        <v>42.7</v>
      </c>
      <c r="O65" s="36">
        <f t="shared" si="8"/>
        <v>244.92000000000002</v>
      </c>
      <c r="P65" s="36">
        <f t="shared" si="8"/>
        <v>1.5019999999999998</v>
      </c>
      <c r="Q65" s="35"/>
      <c r="R65" s="5"/>
      <c r="S65" s="5"/>
      <c r="T65" s="5"/>
      <c r="U65" s="5"/>
    </row>
    <row r="66" spans="1:22" ht="18.75" x14ac:dyDescent="0.3">
      <c r="A66" s="107"/>
      <c r="B66" s="37" t="s">
        <v>38</v>
      </c>
      <c r="C66" s="37" t="s">
        <v>29</v>
      </c>
      <c r="D66" s="35">
        <v>355</v>
      </c>
      <c r="E66" s="36"/>
      <c r="F66" s="36">
        <f t="shared" ref="F66:P66" si="9">F57+F62+F64</f>
        <v>9.3800000000000008</v>
      </c>
      <c r="G66" s="36">
        <f t="shared" si="9"/>
        <v>29.88</v>
      </c>
      <c r="H66" s="36">
        <f t="shared" si="9"/>
        <v>236.63</v>
      </c>
      <c r="I66" s="36">
        <f t="shared" si="9"/>
        <v>1.08</v>
      </c>
      <c r="J66" s="36">
        <f t="shared" si="9"/>
        <v>0.05</v>
      </c>
      <c r="K66" s="36">
        <f t="shared" si="9"/>
        <v>0.89</v>
      </c>
      <c r="L66" s="36">
        <f t="shared" si="9"/>
        <v>0</v>
      </c>
      <c r="M66" s="36">
        <f t="shared" si="9"/>
        <v>123.03</v>
      </c>
      <c r="N66" s="36">
        <f t="shared" si="9"/>
        <v>42.260000000000005</v>
      </c>
      <c r="O66" s="36">
        <f t="shared" si="9"/>
        <v>226.64999999999998</v>
      </c>
      <c r="P66" s="36">
        <f t="shared" si="9"/>
        <v>1.56</v>
      </c>
      <c r="Q66" s="35"/>
      <c r="R66" s="5"/>
      <c r="S66" s="5"/>
      <c r="T66" s="5"/>
      <c r="U66" s="5"/>
    </row>
    <row r="67" spans="1:22" s="32" customFormat="1" ht="18.75" customHeight="1" x14ac:dyDescent="0.3">
      <c r="A67" s="107" t="s">
        <v>39</v>
      </c>
      <c r="B67" s="118" t="s">
        <v>184</v>
      </c>
      <c r="C67" s="25" t="s">
        <v>19</v>
      </c>
      <c r="D67" s="25" t="s">
        <v>226</v>
      </c>
      <c r="E67" s="26">
        <v>0.4</v>
      </c>
      <c r="F67" s="26">
        <v>0.4</v>
      </c>
      <c r="G67" s="26">
        <v>9.8000000000000007</v>
      </c>
      <c r="H67" s="26">
        <v>44</v>
      </c>
      <c r="I67" s="26">
        <v>0.03</v>
      </c>
      <c r="J67" s="26">
        <v>0.02</v>
      </c>
      <c r="K67" s="26">
        <v>0.3</v>
      </c>
      <c r="L67" s="26">
        <v>10</v>
      </c>
      <c r="M67" s="26">
        <v>16</v>
      </c>
      <c r="N67" s="26">
        <v>9</v>
      </c>
      <c r="O67" s="26">
        <v>11</v>
      </c>
      <c r="P67" s="26">
        <v>2.2000000000000002</v>
      </c>
      <c r="Q67" s="109" t="s">
        <v>40</v>
      </c>
      <c r="R67" s="5"/>
      <c r="S67" s="5"/>
      <c r="T67" s="5"/>
      <c r="U67" s="5"/>
    </row>
    <row r="68" spans="1:22" s="32" customFormat="1" ht="18.75" customHeight="1" x14ac:dyDescent="0.3">
      <c r="A68" s="107"/>
      <c r="B68" s="118"/>
      <c r="C68" s="25" t="s">
        <v>29</v>
      </c>
      <c r="D68" s="25" t="s">
        <v>226</v>
      </c>
      <c r="E68" s="26">
        <v>0.4</v>
      </c>
      <c r="F68" s="26">
        <v>0.4</v>
      </c>
      <c r="G68" s="26">
        <v>9.8000000000000007</v>
      </c>
      <c r="H68" s="26">
        <v>44</v>
      </c>
      <c r="I68" s="26">
        <v>0.03</v>
      </c>
      <c r="J68" s="26">
        <v>0.02</v>
      </c>
      <c r="K68" s="26">
        <v>0.3</v>
      </c>
      <c r="L68" s="26">
        <v>10</v>
      </c>
      <c r="M68" s="26">
        <v>16</v>
      </c>
      <c r="N68" s="26">
        <v>9</v>
      </c>
      <c r="O68" s="26">
        <v>11</v>
      </c>
      <c r="P68" s="26">
        <v>2.2000000000000002</v>
      </c>
      <c r="Q68" s="109"/>
      <c r="R68" s="5"/>
      <c r="S68" s="5"/>
      <c r="T68" s="5"/>
      <c r="U68" s="5"/>
    </row>
    <row r="69" spans="1:22" s="32" customFormat="1" ht="18.75" customHeight="1" x14ac:dyDescent="0.3">
      <c r="A69" s="107"/>
      <c r="B69" s="118"/>
      <c r="C69" s="27" t="s">
        <v>19</v>
      </c>
      <c r="D69" s="28">
        <v>200</v>
      </c>
      <c r="E69" s="29">
        <v>1</v>
      </c>
      <c r="F69" s="30">
        <v>0</v>
      </c>
      <c r="G69" s="30">
        <v>20.2</v>
      </c>
      <c r="H69" s="30">
        <v>85.3</v>
      </c>
      <c r="I69" s="31">
        <v>0</v>
      </c>
      <c r="J69" s="31">
        <v>0</v>
      </c>
      <c r="K69" s="31">
        <v>0.11</v>
      </c>
      <c r="L69" s="31">
        <v>0</v>
      </c>
      <c r="M69" s="31">
        <v>17</v>
      </c>
      <c r="N69" s="31">
        <v>9</v>
      </c>
      <c r="O69" s="31">
        <v>12</v>
      </c>
      <c r="P69" s="31">
        <v>2</v>
      </c>
      <c r="Q69" s="109" t="s">
        <v>41</v>
      </c>
      <c r="R69" s="5"/>
      <c r="S69" s="5"/>
      <c r="T69" s="5"/>
      <c r="U69" s="5"/>
    </row>
    <row r="70" spans="1:22" s="32" customFormat="1" ht="18.75" x14ac:dyDescent="0.3">
      <c r="A70" s="107"/>
      <c r="B70" s="118"/>
      <c r="C70" s="25" t="s">
        <v>29</v>
      </c>
      <c r="D70" s="28" t="s">
        <v>227</v>
      </c>
      <c r="E70" s="29">
        <v>1</v>
      </c>
      <c r="F70" s="30">
        <v>0</v>
      </c>
      <c r="G70" s="30">
        <v>20.2</v>
      </c>
      <c r="H70" s="30">
        <v>85.3</v>
      </c>
      <c r="I70" s="31">
        <v>0</v>
      </c>
      <c r="J70" s="31">
        <v>0</v>
      </c>
      <c r="K70" s="31">
        <v>0.11</v>
      </c>
      <c r="L70" s="31">
        <v>0</v>
      </c>
      <c r="M70" s="31">
        <v>17</v>
      </c>
      <c r="N70" s="31">
        <v>9</v>
      </c>
      <c r="O70" s="31">
        <v>12</v>
      </c>
      <c r="P70" s="31">
        <v>2</v>
      </c>
      <c r="Q70" s="109"/>
      <c r="R70" s="5"/>
      <c r="S70" s="5"/>
      <c r="T70" s="5" t="s">
        <v>31</v>
      </c>
      <c r="U70" s="5"/>
    </row>
    <row r="71" spans="1:22" s="32" customFormat="1" ht="18.75" customHeight="1" x14ac:dyDescent="0.3">
      <c r="A71" s="107" t="s">
        <v>42</v>
      </c>
      <c r="B71" s="111" t="s">
        <v>196</v>
      </c>
      <c r="C71" s="22" t="s">
        <v>19</v>
      </c>
      <c r="D71" s="22">
        <v>50</v>
      </c>
      <c r="E71" s="17">
        <v>0.72</v>
      </c>
      <c r="F71" s="17">
        <v>1.91</v>
      </c>
      <c r="G71" s="17">
        <v>1.97</v>
      </c>
      <c r="H71" s="17">
        <v>24.31</v>
      </c>
      <c r="I71" s="17">
        <v>0.02</v>
      </c>
      <c r="J71" s="17">
        <v>0.03</v>
      </c>
      <c r="K71" s="17">
        <v>0.22</v>
      </c>
      <c r="L71" s="17">
        <v>8.75</v>
      </c>
      <c r="M71" s="17">
        <v>18.59</v>
      </c>
      <c r="N71" s="17">
        <v>26.5</v>
      </c>
      <c r="O71" s="17">
        <v>11.4</v>
      </c>
      <c r="P71" s="17">
        <v>0.31</v>
      </c>
      <c r="Q71" s="109" t="s">
        <v>66</v>
      </c>
      <c r="R71" s="5"/>
      <c r="S71" s="5"/>
      <c r="T71" s="5"/>
      <c r="U71" s="5"/>
    </row>
    <row r="72" spans="1:22" s="32" customFormat="1" ht="18.75" x14ac:dyDescent="0.3">
      <c r="A72" s="107"/>
      <c r="B72" s="111"/>
      <c r="C72" s="22" t="s">
        <v>29</v>
      </c>
      <c r="D72" s="22">
        <v>30</v>
      </c>
      <c r="E72" s="17">
        <v>0.43</v>
      </c>
      <c r="F72" s="17">
        <v>1.1399999999999999</v>
      </c>
      <c r="G72" s="17">
        <v>1.18</v>
      </c>
      <c r="H72" s="17">
        <v>14.58</v>
      </c>
      <c r="I72" s="17">
        <v>0.01</v>
      </c>
      <c r="J72" s="17">
        <v>0.02</v>
      </c>
      <c r="K72" s="17">
        <v>0.13</v>
      </c>
      <c r="L72" s="17">
        <v>5.25</v>
      </c>
      <c r="M72" s="17">
        <v>11.15</v>
      </c>
      <c r="N72" s="17">
        <v>15.9</v>
      </c>
      <c r="O72" s="17">
        <v>6.84</v>
      </c>
      <c r="P72" s="17">
        <v>0.18</v>
      </c>
      <c r="Q72" s="109"/>
      <c r="R72" s="5"/>
      <c r="S72" s="5"/>
      <c r="T72" s="5"/>
      <c r="U72" s="5"/>
      <c r="V72" s="32" t="s">
        <v>31</v>
      </c>
    </row>
    <row r="73" spans="1:22" s="32" customFormat="1" ht="18.75" customHeight="1" x14ac:dyDescent="0.3">
      <c r="A73" s="107"/>
      <c r="B73" s="120" t="s">
        <v>195</v>
      </c>
      <c r="C73" s="22" t="s">
        <v>19</v>
      </c>
      <c r="D73" s="22">
        <v>200</v>
      </c>
      <c r="E73" s="17">
        <v>2.15</v>
      </c>
      <c r="F73" s="17">
        <v>2.27</v>
      </c>
      <c r="G73" s="17">
        <v>13.71</v>
      </c>
      <c r="H73" s="17">
        <v>83.8</v>
      </c>
      <c r="I73" s="17">
        <v>0.75</v>
      </c>
      <c r="J73" s="17">
        <v>0</v>
      </c>
      <c r="K73" s="17">
        <v>1.04</v>
      </c>
      <c r="L73" s="17">
        <v>0.08</v>
      </c>
      <c r="M73" s="17">
        <v>2.58</v>
      </c>
      <c r="N73" s="17">
        <v>36.24</v>
      </c>
      <c r="O73" s="17">
        <v>97.68</v>
      </c>
      <c r="P73" s="17">
        <v>20</v>
      </c>
      <c r="Q73" s="109" t="s">
        <v>67</v>
      </c>
      <c r="R73" s="33"/>
      <c r="S73" s="34"/>
      <c r="T73" s="34"/>
      <c r="U73" s="34"/>
    </row>
    <row r="74" spans="1:22" s="32" customFormat="1" ht="18.75" x14ac:dyDescent="0.3">
      <c r="A74" s="107"/>
      <c r="B74" s="120"/>
      <c r="C74" s="22" t="s">
        <v>29</v>
      </c>
      <c r="D74" s="22">
        <v>150</v>
      </c>
      <c r="E74" s="17">
        <v>1.61</v>
      </c>
      <c r="F74" s="17">
        <v>1.7</v>
      </c>
      <c r="G74" s="17">
        <v>10.28</v>
      </c>
      <c r="H74" s="17">
        <v>62.85</v>
      </c>
      <c r="I74" s="17">
        <v>0.56000000000000005</v>
      </c>
      <c r="J74" s="17">
        <v>0</v>
      </c>
      <c r="K74" s="17">
        <v>0.78</v>
      </c>
      <c r="L74" s="17">
        <v>0.06</v>
      </c>
      <c r="M74" s="17">
        <v>1.94</v>
      </c>
      <c r="N74" s="17">
        <v>27.18</v>
      </c>
      <c r="O74" s="17">
        <v>73.260000000000005</v>
      </c>
      <c r="P74" s="17">
        <v>15</v>
      </c>
      <c r="Q74" s="109"/>
      <c r="R74" s="5"/>
      <c r="S74" s="44"/>
      <c r="T74" s="5"/>
      <c r="U74" s="5"/>
      <c r="V74" s="32" t="s">
        <v>31</v>
      </c>
    </row>
    <row r="75" spans="1:22" ht="18.75" customHeight="1" x14ac:dyDescent="0.3">
      <c r="A75" s="107"/>
      <c r="B75" s="111" t="s">
        <v>207</v>
      </c>
      <c r="C75" s="22" t="s">
        <v>19</v>
      </c>
      <c r="D75" s="73" t="s">
        <v>189</v>
      </c>
      <c r="E75" s="17">
        <v>17.059999999999999</v>
      </c>
      <c r="F75" s="17">
        <v>10.93</v>
      </c>
      <c r="G75" s="17">
        <v>31.29</v>
      </c>
      <c r="H75" s="17">
        <v>292.5</v>
      </c>
      <c r="I75" s="17">
        <v>0.14000000000000001</v>
      </c>
      <c r="J75" s="17">
        <v>0.16</v>
      </c>
      <c r="K75" s="17">
        <v>3.36</v>
      </c>
      <c r="L75" s="17">
        <v>0.38</v>
      </c>
      <c r="M75" s="17">
        <v>26.12</v>
      </c>
      <c r="N75" s="17">
        <v>39.119999999999997</v>
      </c>
      <c r="O75" s="17">
        <v>176.87</v>
      </c>
      <c r="P75" s="17">
        <v>2.08</v>
      </c>
      <c r="Q75" s="109" t="s">
        <v>68</v>
      </c>
      <c r="R75" s="5"/>
      <c r="S75" s="5"/>
      <c r="T75" s="5"/>
      <c r="U75" s="5"/>
    </row>
    <row r="76" spans="1:22" ht="41.25" customHeight="1" x14ac:dyDescent="0.3">
      <c r="A76" s="107"/>
      <c r="B76" s="111"/>
      <c r="C76" s="22" t="s">
        <v>29</v>
      </c>
      <c r="D76" s="73" t="s">
        <v>188</v>
      </c>
      <c r="E76" s="17">
        <v>14.78</v>
      </c>
      <c r="F76" s="17">
        <v>9.4700000000000006</v>
      </c>
      <c r="G76" s="17">
        <v>27.12</v>
      </c>
      <c r="H76" s="17">
        <v>253.5</v>
      </c>
      <c r="I76" s="17">
        <v>0.12</v>
      </c>
      <c r="J76" s="17">
        <v>0.14000000000000001</v>
      </c>
      <c r="K76" s="17">
        <v>2.91</v>
      </c>
      <c r="L76" s="17">
        <v>0.33</v>
      </c>
      <c r="M76" s="17">
        <v>22.64</v>
      </c>
      <c r="N76" s="17">
        <v>33.909999999999997</v>
      </c>
      <c r="O76" s="17">
        <v>153.29</v>
      </c>
      <c r="P76" s="17">
        <v>1.81</v>
      </c>
      <c r="Q76" s="109"/>
      <c r="R76" s="5"/>
      <c r="S76" s="5"/>
      <c r="T76" s="5"/>
      <c r="U76" s="5"/>
    </row>
    <row r="77" spans="1:22" s="32" customFormat="1" ht="18.75" customHeight="1" x14ac:dyDescent="0.3">
      <c r="A77" s="107"/>
      <c r="B77" s="111" t="s">
        <v>69</v>
      </c>
      <c r="C77" s="22" t="s">
        <v>19</v>
      </c>
      <c r="D77" s="22">
        <v>180</v>
      </c>
      <c r="E77" s="17">
        <v>0.5</v>
      </c>
      <c r="F77" s="17">
        <v>0</v>
      </c>
      <c r="G77" s="17">
        <v>24.66</v>
      </c>
      <c r="H77" s="17">
        <v>100.66</v>
      </c>
      <c r="I77" s="17">
        <v>0</v>
      </c>
      <c r="J77" s="17">
        <v>0</v>
      </c>
      <c r="K77" s="17">
        <v>9.9000000000000005E-2</v>
      </c>
      <c r="L77" s="17">
        <v>0</v>
      </c>
      <c r="M77" s="17">
        <v>15.3</v>
      </c>
      <c r="N77" s="17">
        <v>29.7</v>
      </c>
      <c r="O77" s="17">
        <v>81.900000000000006</v>
      </c>
      <c r="P77" s="17">
        <v>2.52</v>
      </c>
      <c r="Q77" s="109" t="s">
        <v>70</v>
      </c>
      <c r="R77" s="5"/>
      <c r="S77" s="5"/>
      <c r="T77" s="5"/>
      <c r="U77" s="5"/>
    </row>
    <row r="78" spans="1:22" s="32" customFormat="1" ht="18.75" x14ac:dyDescent="0.3">
      <c r="A78" s="107"/>
      <c r="B78" s="111"/>
      <c r="C78" s="22" t="s">
        <v>29</v>
      </c>
      <c r="D78" s="22">
        <v>150</v>
      </c>
      <c r="E78" s="17">
        <v>0.42</v>
      </c>
      <c r="F78" s="17">
        <v>0</v>
      </c>
      <c r="G78" s="17">
        <v>20.5</v>
      </c>
      <c r="H78" s="17">
        <v>83.88</v>
      </c>
      <c r="I78" s="17">
        <v>0</v>
      </c>
      <c r="J78" s="17">
        <v>0</v>
      </c>
      <c r="K78" s="17">
        <v>8.3000000000000004E-2</v>
      </c>
      <c r="L78" s="17">
        <v>0</v>
      </c>
      <c r="M78" s="17">
        <v>12.75</v>
      </c>
      <c r="N78" s="17">
        <v>24.75</v>
      </c>
      <c r="O78" s="17">
        <v>68.25</v>
      </c>
      <c r="P78" s="17">
        <v>2.1</v>
      </c>
      <c r="Q78" s="109"/>
      <c r="R78" s="5"/>
      <c r="S78" s="5"/>
      <c r="T78" s="5"/>
      <c r="U78" s="5"/>
    </row>
    <row r="79" spans="1:22" s="32" customFormat="1" ht="18.75" customHeight="1" x14ac:dyDescent="0.3">
      <c r="A79" s="107"/>
      <c r="B79" s="114" t="s">
        <v>48</v>
      </c>
      <c r="C79" s="22" t="s">
        <v>19</v>
      </c>
      <c r="D79" s="22">
        <v>40</v>
      </c>
      <c r="E79" s="17">
        <v>3.04</v>
      </c>
      <c r="F79" s="17">
        <v>0.32</v>
      </c>
      <c r="G79" s="17">
        <v>19.68</v>
      </c>
      <c r="H79" s="17">
        <v>94</v>
      </c>
      <c r="I79" s="17">
        <v>6.6000000000000003E-2</v>
      </c>
      <c r="J79" s="17">
        <v>2.5999999999999999E-2</v>
      </c>
      <c r="K79" s="17">
        <v>0.64</v>
      </c>
      <c r="L79" s="17">
        <v>0</v>
      </c>
      <c r="M79" s="17">
        <v>9.1999999999999993</v>
      </c>
      <c r="N79" s="17">
        <v>13.2</v>
      </c>
      <c r="O79" s="17">
        <v>34.799999999999997</v>
      </c>
      <c r="P79" s="17">
        <v>0.8</v>
      </c>
      <c r="Q79" s="109" t="s">
        <v>49</v>
      </c>
      <c r="R79" s="5"/>
      <c r="S79" s="5"/>
      <c r="T79" s="5"/>
      <c r="U79" s="5"/>
    </row>
    <row r="80" spans="1:22" s="32" customFormat="1" ht="18.75" x14ac:dyDescent="0.3">
      <c r="A80" s="107"/>
      <c r="B80" s="114"/>
      <c r="C80" s="22" t="s">
        <v>29</v>
      </c>
      <c r="D80" s="22">
        <v>30</v>
      </c>
      <c r="E80" s="17">
        <v>2.2799999999999998</v>
      </c>
      <c r="F80" s="17">
        <v>0.24</v>
      </c>
      <c r="G80" s="17">
        <v>14.76</v>
      </c>
      <c r="H80" s="17">
        <v>70.5</v>
      </c>
      <c r="I80" s="17">
        <f t="shared" ref="I80:P80" si="10">I79*30/40</f>
        <v>4.9500000000000002E-2</v>
      </c>
      <c r="J80" s="17">
        <f t="shared" si="10"/>
        <v>1.9499999999999997E-2</v>
      </c>
      <c r="K80" s="17">
        <f t="shared" si="10"/>
        <v>0.48</v>
      </c>
      <c r="L80" s="17">
        <f t="shared" si="10"/>
        <v>0</v>
      </c>
      <c r="M80" s="17">
        <f t="shared" si="10"/>
        <v>6.9</v>
      </c>
      <c r="N80" s="17">
        <f t="shared" si="10"/>
        <v>9.9</v>
      </c>
      <c r="O80" s="17">
        <f t="shared" si="10"/>
        <v>26.1</v>
      </c>
      <c r="P80" s="17">
        <f t="shared" si="10"/>
        <v>0.6</v>
      </c>
      <c r="Q80" s="109"/>
      <c r="R80" s="5"/>
      <c r="S80" s="5"/>
      <c r="T80" s="5"/>
      <c r="U80" s="5"/>
    </row>
    <row r="81" spans="1:22" s="32" customFormat="1" ht="18.75" customHeight="1" x14ac:dyDescent="0.3">
      <c r="A81" s="107"/>
      <c r="B81" s="114" t="s">
        <v>50</v>
      </c>
      <c r="C81" s="22" t="s">
        <v>19</v>
      </c>
      <c r="D81" s="22">
        <v>30</v>
      </c>
      <c r="E81" s="17">
        <v>1.98</v>
      </c>
      <c r="F81" s="17">
        <v>0.36</v>
      </c>
      <c r="G81" s="17">
        <v>10.02</v>
      </c>
      <c r="H81" s="17">
        <v>52.2</v>
      </c>
      <c r="I81" s="17">
        <v>1.6</v>
      </c>
      <c r="J81" s="17">
        <v>0.03</v>
      </c>
      <c r="K81" s="17">
        <v>0.21</v>
      </c>
      <c r="L81" s="17">
        <v>0</v>
      </c>
      <c r="M81" s="17">
        <v>10.5</v>
      </c>
      <c r="N81" s="17">
        <v>14.1</v>
      </c>
      <c r="O81" s="17">
        <v>47.4</v>
      </c>
      <c r="P81" s="17">
        <v>1.17</v>
      </c>
      <c r="Q81" s="109" t="s">
        <v>51</v>
      </c>
      <c r="R81" s="5"/>
      <c r="S81" s="5"/>
      <c r="T81" s="5" t="s">
        <v>31</v>
      </c>
      <c r="U81" s="5"/>
    </row>
    <row r="82" spans="1:22" s="32" customFormat="1" ht="18.75" x14ac:dyDescent="0.3">
      <c r="A82" s="107"/>
      <c r="B82" s="114"/>
      <c r="C82" s="22" t="s">
        <v>29</v>
      </c>
      <c r="D82" s="22">
        <v>30</v>
      </c>
      <c r="E82" s="17">
        <v>1.98</v>
      </c>
      <c r="F82" s="17">
        <v>0.36</v>
      </c>
      <c r="G82" s="17">
        <v>10.02</v>
      </c>
      <c r="H82" s="17">
        <v>52.2</v>
      </c>
      <c r="I82" s="17">
        <v>1.6</v>
      </c>
      <c r="J82" s="17">
        <v>0.03</v>
      </c>
      <c r="K82" s="17">
        <v>0.21</v>
      </c>
      <c r="L82" s="17">
        <v>0</v>
      </c>
      <c r="M82" s="17">
        <v>10.5</v>
      </c>
      <c r="N82" s="17">
        <v>14.1</v>
      </c>
      <c r="O82" s="17">
        <v>47.4</v>
      </c>
      <c r="P82" s="17">
        <v>1.17</v>
      </c>
      <c r="Q82" s="109"/>
      <c r="R82" s="5"/>
      <c r="S82" s="5"/>
      <c r="T82" s="5"/>
      <c r="U82" s="5"/>
    </row>
    <row r="83" spans="1:22" s="32" customFormat="1" ht="18.75" x14ac:dyDescent="0.3">
      <c r="A83" s="107"/>
      <c r="B83" s="37" t="s">
        <v>37</v>
      </c>
      <c r="C83" s="37" t="s">
        <v>19</v>
      </c>
      <c r="D83" s="37">
        <v>657</v>
      </c>
      <c r="E83" s="38">
        <f t="shared" ref="E83:P83" si="11">E71+E73+E75+E77+E79+E81</f>
        <v>25.45</v>
      </c>
      <c r="F83" s="38">
        <f t="shared" si="11"/>
        <v>15.79</v>
      </c>
      <c r="G83" s="38">
        <f t="shared" si="11"/>
        <v>101.33</v>
      </c>
      <c r="H83" s="38">
        <f t="shared" si="11"/>
        <v>647.47</v>
      </c>
      <c r="I83" s="38">
        <f t="shared" si="11"/>
        <v>2.5760000000000001</v>
      </c>
      <c r="J83" s="38">
        <f t="shared" si="11"/>
        <v>0.246</v>
      </c>
      <c r="K83" s="38">
        <f t="shared" si="11"/>
        <v>5.569</v>
      </c>
      <c r="L83" s="38">
        <f t="shared" si="11"/>
        <v>9.2100000000000009</v>
      </c>
      <c r="M83" s="38">
        <f t="shared" si="11"/>
        <v>82.29</v>
      </c>
      <c r="N83" s="38">
        <f t="shared" si="11"/>
        <v>158.85999999999999</v>
      </c>
      <c r="O83" s="38">
        <f t="shared" si="11"/>
        <v>450.05</v>
      </c>
      <c r="P83" s="38">
        <f t="shared" si="11"/>
        <v>26.880000000000003</v>
      </c>
      <c r="Q83" s="37"/>
      <c r="R83" s="5"/>
      <c r="S83" s="5"/>
      <c r="T83" s="5"/>
      <c r="U83" s="5"/>
    </row>
    <row r="84" spans="1:22" s="32" customFormat="1" ht="18.75" x14ac:dyDescent="0.3">
      <c r="A84" s="107"/>
      <c r="B84" s="37" t="s">
        <v>38</v>
      </c>
      <c r="C84" s="37" t="s">
        <v>29</v>
      </c>
      <c r="D84" s="37">
        <v>520</v>
      </c>
      <c r="E84" s="38">
        <f t="shared" ref="E84:P84" si="12">E72+E74+E76+E78+E80+E82</f>
        <v>21.500000000000004</v>
      </c>
      <c r="F84" s="38">
        <f t="shared" si="12"/>
        <v>12.91</v>
      </c>
      <c r="G84" s="38">
        <f t="shared" si="12"/>
        <v>83.86</v>
      </c>
      <c r="H84" s="38">
        <f t="shared" si="12"/>
        <v>537.51</v>
      </c>
      <c r="I84" s="38">
        <f t="shared" si="12"/>
        <v>2.3395000000000001</v>
      </c>
      <c r="J84" s="38">
        <f t="shared" si="12"/>
        <v>0.20949999999999999</v>
      </c>
      <c r="K84" s="38">
        <f t="shared" si="12"/>
        <v>4.5930000000000009</v>
      </c>
      <c r="L84" s="38">
        <f t="shared" si="12"/>
        <v>5.64</v>
      </c>
      <c r="M84" s="38">
        <f t="shared" si="12"/>
        <v>65.88</v>
      </c>
      <c r="N84" s="38">
        <f t="shared" si="12"/>
        <v>125.74</v>
      </c>
      <c r="O84" s="38">
        <f t="shared" si="12"/>
        <v>375.14</v>
      </c>
      <c r="P84" s="38">
        <f t="shared" si="12"/>
        <v>20.86</v>
      </c>
      <c r="Q84" s="37"/>
      <c r="R84" s="5"/>
      <c r="S84" s="5"/>
      <c r="T84" s="5"/>
      <c r="U84" s="5"/>
    </row>
    <row r="85" spans="1:22" s="32" customFormat="1" ht="21.75" customHeight="1" x14ac:dyDescent="0.3">
      <c r="A85" s="107" t="s">
        <v>52</v>
      </c>
      <c r="B85" s="111" t="s">
        <v>198</v>
      </c>
      <c r="C85" s="21" t="s">
        <v>19</v>
      </c>
      <c r="D85" s="21">
        <v>100</v>
      </c>
      <c r="E85" s="45">
        <v>18.690000000000001</v>
      </c>
      <c r="F85" s="18">
        <v>12.67</v>
      </c>
      <c r="G85" s="18">
        <v>11.4</v>
      </c>
      <c r="H85" s="18">
        <v>234</v>
      </c>
      <c r="I85" s="18">
        <v>0.02</v>
      </c>
      <c r="J85" s="18">
        <v>0.02</v>
      </c>
      <c r="K85" s="18">
        <v>0.64</v>
      </c>
      <c r="L85" s="18">
        <v>0.25</v>
      </c>
      <c r="M85" s="18">
        <v>155.80000000000001</v>
      </c>
      <c r="N85" s="18">
        <v>26</v>
      </c>
      <c r="O85" s="18">
        <v>227</v>
      </c>
      <c r="P85" s="18">
        <v>0.77</v>
      </c>
      <c r="Q85" s="109" t="s">
        <v>71</v>
      </c>
      <c r="R85" s="5"/>
      <c r="S85" s="5"/>
      <c r="T85" s="5"/>
      <c r="U85" s="5"/>
    </row>
    <row r="86" spans="1:22" s="32" customFormat="1" ht="18" customHeight="1" x14ac:dyDescent="0.3">
      <c r="A86" s="107"/>
      <c r="B86" s="111"/>
      <c r="C86" s="21" t="s">
        <v>29</v>
      </c>
      <c r="D86" s="21">
        <v>100</v>
      </c>
      <c r="E86" s="45">
        <v>18.690000000000001</v>
      </c>
      <c r="F86" s="18">
        <v>12.67</v>
      </c>
      <c r="G86" s="18">
        <v>11.4</v>
      </c>
      <c r="H86" s="18">
        <v>234</v>
      </c>
      <c r="I86" s="18">
        <v>0.02</v>
      </c>
      <c r="J86" s="18">
        <v>0.02</v>
      </c>
      <c r="K86" s="18">
        <v>0.64</v>
      </c>
      <c r="L86" s="18">
        <v>0.25</v>
      </c>
      <c r="M86" s="18">
        <v>155.80000000000001</v>
      </c>
      <c r="N86" s="18">
        <v>26</v>
      </c>
      <c r="O86" s="18">
        <v>227</v>
      </c>
      <c r="P86" s="18">
        <v>0.77</v>
      </c>
      <c r="Q86" s="109"/>
      <c r="R86" s="5"/>
      <c r="S86" s="5"/>
      <c r="T86" s="5"/>
      <c r="U86" s="5"/>
    </row>
    <row r="87" spans="1:22" s="32" customFormat="1" ht="18" customHeight="1" x14ac:dyDescent="0.3">
      <c r="A87" s="107"/>
      <c r="B87" s="111" t="s">
        <v>72</v>
      </c>
      <c r="C87" s="21" t="s">
        <v>19</v>
      </c>
      <c r="D87" s="21">
        <v>30</v>
      </c>
      <c r="E87" s="45">
        <v>0.57999999999999996</v>
      </c>
      <c r="F87" s="18">
        <v>1.36</v>
      </c>
      <c r="G87" s="18">
        <v>3.98</v>
      </c>
      <c r="H87" s="18">
        <v>30.45</v>
      </c>
      <c r="I87" s="18">
        <v>0.01</v>
      </c>
      <c r="J87" s="18">
        <v>0.02</v>
      </c>
      <c r="K87" s="18">
        <v>0.04</v>
      </c>
      <c r="L87" s="18">
        <v>0.1</v>
      </c>
      <c r="M87" s="18">
        <v>18.809999999999999</v>
      </c>
      <c r="N87" s="18">
        <v>2.64</v>
      </c>
      <c r="O87" s="18">
        <v>14.69</v>
      </c>
      <c r="P87" s="18">
        <v>0.05</v>
      </c>
      <c r="Q87" s="109" t="s">
        <v>73</v>
      </c>
      <c r="R87" s="5"/>
      <c r="S87" s="5"/>
      <c r="T87" s="5"/>
      <c r="U87" s="5"/>
    </row>
    <row r="88" spans="1:22" s="32" customFormat="1" ht="18" customHeight="1" x14ac:dyDescent="0.3">
      <c r="A88" s="107"/>
      <c r="B88" s="111"/>
      <c r="C88" s="21" t="s">
        <v>29</v>
      </c>
      <c r="D88" s="21">
        <v>30</v>
      </c>
      <c r="E88" s="45">
        <v>0.57999999999999996</v>
      </c>
      <c r="F88" s="18">
        <v>1.36</v>
      </c>
      <c r="G88" s="18">
        <v>3.98</v>
      </c>
      <c r="H88" s="18">
        <v>30.45</v>
      </c>
      <c r="I88" s="18">
        <v>0.01</v>
      </c>
      <c r="J88" s="18">
        <v>0.02</v>
      </c>
      <c r="K88" s="18">
        <v>0.04</v>
      </c>
      <c r="L88" s="18">
        <v>0.1</v>
      </c>
      <c r="M88" s="18">
        <v>18.809999999999999</v>
      </c>
      <c r="N88" s="18">
        <v>2.64</v>
      </c>
      <c r="O88" s="18">
        <v>14.69</v>
      </c>
      <c r="P88" s="18">
        <v>0.05</v>
      </c>
      <c r="Q88" s="109"/>
      <c r="R88" s="5"/>
      <c r="S88" s="5"/>
      <c r="T88" s="5"/>
      <c r="U88" s="5"/>
    </row>
    <row r="89" spans="1:22" s="32" customFormat="1" ht="18.75" customHeight="1" x14ac:dyDescent="0.3">
      <c r="A89" s="107"/>
      <c r="B89" s="111" t="s">
        <v>181</v>
      </c>
      <c r="C89" s="22" t="s">
        <v>19</v>
      </c>
      <c r="D89" s="22">
        <v>150</v>
      </c>
      <c r="E89" s="17">
        <v>4.2</v>
      </c>
      <c r="F89" s="17">
        <v>3.28</v>
      </c>
      <c r="G89" s="17">
        <v>6.13</v>
      </c>
      <c r="H89" s="17">
        <v>70.89</v>
      </c>
      <c r="I89" s="17">
        <v>0.06</v>
      </c>
      <c r="J89" s="17">
        <v>0.26</v>
      </c>
      <c r="K89" s="17">
        <v>0.15</v>
      </c>
      <c r="L89" s="17">
        <v>1.05</v>
      </c>
      <c r="M89" s="17">
        <v>180</v>
      </c>
      <c r="N89" s="17">
        <v>21</v>
      </c>
      <c r="O89" s="17">
        <v>135</v>
      </c>
      <c r="P89" s="17">
        <v>0.15</v>
      </c>
      <c r="Q89" s="109" t="s">
        <v>74</v>
      </c>
      <c r="R89" s="5"/>
      <c r="S89" s="5"/>
      <c r="T89" s="5"/>
      <c r="U89" s="5"/>
      <c r="V89" s="32" t="s">
        <v>31</v>
      </c>
    </row>
    <row r="90" spans="1:22" s="32" customFormat="1" ht="18.75" x14ac:dyDescent="0.3">
      <c r="A90" s="107"/>
      <c r="B90" s="111"/>
      <c r="C90" s="22" t="s">
        <v>29</v>
      </c>
      <c r="D90" s="22">
        <v>150</v>
      </c>
      <c r="E90" s="17">
        <v>4.2</v>
      </c>
      <c r="F90" s="17">
        <v>3.28</v>
      </c>
      <c r="G90" s="17">
        <v>6.13</v>
      </c>
      <c r="H90" s="17">
        <v>70.89</v>
      </c>
      <c r="I90" s="17">
        <v>0.06</v>
      </c>
      <c r="J90" s="17">
        <v>0.26</v>
      </c>
      <c r="K90" s="17">
        <v>0.15</v>
      </c>
      <c r="L90" s="17">
        <v>1.05</v>
      </c>
      <c r="M90" s="17">
        <v>180</v>
      </c>
      <c r="N90" s="17">
        <v>21</v>
      </c>
      <c r="O90" s="17">
        <v>135</v>
      </c>
      <c r="P90" s="17">
        <v>0.15</v>
      </c>
      <c r="Q90" s="109"/>
      <c r="R90" s="5"/>
      <c r="S90" s="5"/>
      <c r="T90" s="5"/>
      <c r="U90" s="5"/>
    </row>
    <row r="91" spans="1:22" s="32" customFormat="1" ht="18.75" x14ac:dyDescent="0.3">
      <c r="A91" s="107"/>
      <c r="B91" s="37" t="s">
        <v>37</v>
      </c>
      <c r="C91" s="37" t="s">
        <v>19</v>
      </c>
      <c r="D91" s="37">
        <v>330</v>
      </c>
      <c r="E91" s="38">
        <f t="shared" ref="E91:P91" si="13">E85+E87+E89</f>
        <v>23.47</v>
      </c>
      <c r="F91" s="38">
        <f t="shared" si="13"/>
        <v>17.309999999999999</v>
      </c>
      <c r="G91" s="38">
        <f t="shared" si="13"/>
        <v>21.51</v>
      </c>
      <c r="H91" s="38">
        <f t="shared" si="13"/>
        <v>335.34</v>
      </c>
      <c r="I91" s="38">
        <f t="shared" si="13"/>
        <v>0.09</v>
      </c>
      <c r="J91" s="38">
        <f t="shared" si="13"/>
        <v>0.3</v>
      </c>
      <c r="K91" s="38">
        <f t="shared" si="13"/>
        <v>0.83000000000000007</v>
      </c>
      <c r="L91" s="38">
        <f t="shared" si="13"/>
        <v>1.4</v>
      </c>
      <c r="M91" s="38">
        <f t="shared" si="13"/>
        <v>354.61</v>
      </c>
      <c r="N91" s="38">
        <f t="shared" si="13"/>
        <v>49.64</v>
      </c>
      <c r="O91" s="38">
        <f t="shared" si="13"/>
        <v>376.69</v>
      </c>
      <c r="P91" s="38">
        <f t="shared" si="13"/>
        <v>0.97000000000000008</v>
      </c>
      <c r="Q91" s="37"/>
      <c r="R91" s="5"/>
      <c r="S91" s="5"/>
      <c r="T91" s="5" t="s">
        <v>31</v>
      </c>
      <c r="U91" s="5"/>
    </row>
    <row r="92" spans="1:22" s="32" customFormat="1" ht="18.75" x14ac:dyDescent="0.3">
      <c r="A92" s="107"/>
      <c r="B92" s="37" t="s">
        <v>38</v>
      </c>
      <c r="C92" s="37" t="s">
        <v>29</v>
      </c>
      <c r="D92" s="37">
        <v>280</v>
      </c>
      <c r="E92" s="38">
        <f t="shared" ref="E92:P92" si="14">E86+E88+E90</f>
        <v>23.47</v>
      </c>
      <c r="F92" s="38">
        <f t="shared" si="14"/>
        <v>17.309999999999999</v>
      </c>
      <c r="G92" s="38">
        <f t="shared" si="14"/>
        <v>21.51</v>
      </c>
      <c r="H92" s="38">
        <f t="shared" si="14"/>
        <v>335.34</v>
      </c>
      <c r="I92" s="38">
        <f t="shared" si="14"/>
        <v>0.09</v>
      </c>
      <c r="J92" s="38">
        <f t="shared" si="14"/>
        <v>0.3</v>
      </c>
      <c r="K92" s="38">
        <f t="shared" si="14"/>
        <v>0.83000000000000007</v>
      </c>
      <c r="L92" s="38">
        <f t="shared" si="14"/>
        <v>1.4</v>
      </c>
      <c r="M92" s="38">
        <f t="shared" si="14"/>
        <v>354.61</v>
      </c>
      <c r="N92" s="38">
        <f t="shared" si="14"/>
        <v>49.64</v>
      </c>
      <c r="O92" s="38">
        <f t="shared" si="14"/>
        <v>376.69</v>
      </c>
      <c r="P92" s="38">
        <f t="shared" si="14"/>
        <v>0.97000000000000008</v>
      </c>
      <c r="Q92" s="37"/>
      <c r="R92" s="5"/>
      <c r="S92" s="5"/>
      <c r="T92" s="5"/>
      <c r="U92" s="5"/>
    </row>
    <row r="93" spans="1:22" s="32" customFormat="1" ht="18.75" x14ac:dyDescent="0.3">
      <c r="A93" s="121"/>
      <c r="B93" s="37" t="s">
        <v>57</v>
      </c>
      <c r="C93" s="37" t="s">
        <v>19</v>
      </c>
      <c r="D93" s="37">
        <f t="shared" ref="D93:P93" si="15">D65+D83+D91</f>
        <v>1402</v>
      </c>
      <c r="E93" s="38">
        <f t="shared" si="15"/>
        <v>56.26</v>
      </c>
      <c r="F93" s="38">
        <f t="shared" si="15"/>
        <v>40.409999999999997</v>
      </c>
      <c r="G93" s="38">
        <f t="shared" si="15"/>
        <v>161.69</v>
      </c>
      <c r="H93" s="38">
        <f t="shared" si="15"/>
        <v>1233.6099999999999</v>
      </c>
      <c r="I93" s="38">
        <f t="shared" si="15"/>
        <v>3.9859999999999998</v>
      </c>
      <c r="J93" s="38">
        <f t="shared" si="15"/>
        <v>0.67599999999999993</v>
      </c>
      <c r="K93" s="38">
        <f t="shared" si="15"/>
        <v>7.069</v>
      </c>
      <c r="L93" s="38">
        <f t="shared" si="15"/>
        <v>10.610000000000001</v>
      </c>
      <c r="M93" s="38">
        <f t="shared" si="15"/>
        <v>570.79999999999995</v>
      </c>
      <c r="N93" s="38">
        <f t="shared" si="15"/>
        <v>251.2</v>
      </c>
      <c r="O93" s="38">
        <f t="shared" si="15"/>
        <v>1071.6600000000001</v>
      </c>
      <c r="P93" s="38">
        <f t="shared" si="15"/>
        <v>29.352</v>
      </c>
      <c r="Q93" s="37"/>
      <c r="R93" s="5"/>
      <c r="S93" s="5"/>
      <c r="T93" s="5"/>
      <c r="U93" s="5"/>
    </row>
    <row r="94" spans="1:22" s="32" customFormat="1" ht="18.75" x14ac:dyDescent="0.3">
      <c r="A94" s="121"/>
      <c r="B94" s="37" t="s">
        <v>58</v>
      </c>
      <c r="C94" s="37" t="s">
        <v>29</v>
      </c>
      <c r="D94" s="37">
        <f t="shared" ref="D94:P94" si="16">D66+D84+D92</f>
        <v>1155</v>
      </c>
      <c r="E94" s="38">
        <f t="shared" si="16"/>
        <v>44.97</v>
      </c>
      <c r="F94" s="38">
        <f t="shared" si="16"/>
        <v>39.599999999999994</v>
      </c>
      <c r="G94" s="38">
        <f t="shared" si="16"/>
        <v>135.25</v>
      </c>
      <c r="H94" s="38">
        <f t="shared" si="16"/>
        <v>1109.48</v>
      </c>
      <c r="I94" s="38">
        <f t="shared" si="16"/>
        <v>3.5095000000000001</v>
      </c>
      <c r="J94" s="38">
        <f t="shared" si="16"/>
        <v>0.5595</v>
      </c>
      <c r="K94" s="38">
        <f t="shared" si="16"/>
        <v>6.3130000000000006</v>
      </c>
      <c r="L94" s="38">
        <f t="shared" si="16"/>
        <v>7.0399999999999991</v>
      </c>
      <c r="M94" s="38">
        <f t="shared" si="16"/>
        <v>543.52</v>
      </c>
      <c r="N94" s="38">
        <f t="shared" si="16"/>
        <v>217.64</v>
      </c>
      <c r="O94" s="38">
        <f t="shared" si="16"/>
        <v>978.48</v>
      </c>
      <c r="P94" s="38">
        <f t="shared" si="16"/>
        <v>23.389999999999997</v>
      </c>
      <c r="Q94" s="37"/>
      <c r="R94" s="5"/>
      <c r="S94" s="5"/>
      <c r="T94" s="5"/>
      <c r="U94" s="5"/>
    </row>
    <row r="95" spans="1:22" s="32" customFormat="1" ht="25.35" customHeight="1" x14ac:dyDescent="0.3">
      <c r="A95" s="107" t="s">
        <v>5</v>
      </c>
      <c r="B95" s="122" t="s">
        <v>6</v>
      </c>
      <c r="C95" s="122"/>
      <c r="D95" s="122" t="s">
        <v>7</v>
      </c>
      <c r="E95" s="122" t="s">
        <v>8</v>
      </c>
      <c r="F95" s="122"/>
      <c r="G95" s="122"/>
      <c r="H95" s="100" t="s">
        <v>9</v>
      </c>
      <c r="I95" s="107" t="s">
        <v>10</v>
      </c>
      <c r="J95" s="107"/>
      <c r="K95" s="107"/>
      <c r="L95" s="107"/>
      <c r="M95" s="107" t="s">
        <v>11</v>
      </c>
      <c r="N95" s="107"/>
      <c r="O95" s="107"/>
      <c r="P95" s="107"/>
      <c r="Q95" s="122" t="s">
        <v>12</v>
      </c>
      <c r="R95" s="5"/>
      <c r="S95" s="5"/>
      <c r="T95" s="5"/>
      <c r="U95" s="5"/>
    </row>
    <row r="96" spans="1:22" s="32" customFormat="1" ht="56.25" customHeight="1" x14ac:dyDescent="0.3">
      <c r="A96" s="107"/>
      <c r="B96" s="122"/>
      <c r="C96" s="122"/>
      <c r="D96" s="122"/>
      <c r="E96" s="41" t="s">
        <v>13</v>
      </c>
      <c r="F96" s="41" t="s">
        <v>14</v>
      </c>
      <c r="G96" s="41" t="s">
        <v>15</v>
      </c>
      <c r="H96" s="100"/>
      <c r="I96" s="13" t="s">
        <v>16</v>
      </c>
      <c r="J96" s="13" t="s">
        <v>17</v>
      </c>
      <c r="K96" s="13" t="s">
        <v>18</v>
      </c>
      <c r="L96" s="13" t="s">
        <v>19</v>
      </c>
      <c r="M96" s="13" t="s">
        <v>20</v>
      </c>
      <c r="N96" s="13" t="s">
        <v>21</v>
      </c>
      <c r="O96" s="13" t="s">
        <v>22</v>
      </c>
      <c r="P96" s="13" t="s">
        <v>23</v>
      </c>
      <c r="Q96" s="122"/>
      <c r="R96" s="5"/>
      <c r="S96" s="5"/>
      <c r="T96" s="5"/>
      <c r="U96" s="5"/>
    </row>
    <row r="97" spans="1:21" s="32" customFormat="1" ht="24.75" customHeight="1" x14ac:dyDescent="0.35">
      <c r="A97" s="124" t="s">
        <v>204</v>
      </c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5"/>
      <c r="S97" s="5"/>
      <c r="T97" s="5"/>
      <c r="U97" s="5"/>
    </row>
    <row r="98" spans="1:21" s="32" customFormat="1" ht="18.75" customHeight="1" x14ac:dyDescent="0.3">
      <c r="A98" s="107" t="s">
        <v>60</v>
      </c>
      <c r="B98" s="111" t="s">
        <v>75</v>
      </c>
      <c r="C98" s="22" t="s">
        <v>19</v>
      </c>
      <c r="D98" s="22">
        <v>180</v>
      </c>
      <c r="E98" s="17">
        <v>4.33</v>
      </c>
      <c r="F98" s="17">
        <v>4.57</v>
      </c>
      <c r="G98" s="17">
        <v>15.14</v>
      </c>
      <c r="H98" s="17">
        <v>119.16</v>
      </c>
      <c r="I98" s="17">
        <v>0.1</v>
      </c>
      <c r="J98" s="17">
        <v>0.19</v>
      </c>
      <c r="K98" s="17">
        <v>0.24</v>
      </c>
      <c r="L98" s="17">
        <v>0.68</v>
      </c>
      <c r="M98" s="17">
        <v>119.11</v>
      </c>
      <c r="N98" s="17">
        <v>17.29</v>
      </c>
      <c r="O98" s="17">
        <v>153.19999999999999</v>
      </c>
      <c r="P98" s="17">
        <v>0.18</v>
      </c>
      <c r="Q98" s="109" t="s">
        <v>76</v>
      </c>
      <c r="R98" s="5"/>
      <c r="S98" s="5"/>
      <c r="T98" s="5"/>
      <c r="U98" s="5"/>
    </row>
    <row r="99" spans="1:21" s="32" customFormat="1" ht="18.75" x14ac:dyDescent="0.3">
      <c r="A99" s="107"/>
      <c r="B99" s="111"/>
      <c r="C99" s="22" t="s">
        <v>29</v>
      </c>
      <c r="D99" s="22">
        <v>150</v>
      </c>
      <c r="E99" s="17">
        <v>3.61</v>
      </c>
      <c r="F99" s="17">
        <v>3.81</v>
      </c>
      <c r="G99" s="17">
        <v>12.62</v>
      </c>
      <c r="H99" s="17">
        <v>99.3</v>
      </c>
      <c r="I99" s="17">
        <v>0.08</v>
      </c>
      <c r="J99" s="17">
        <v>0.36</v>
      </c>
      <c r="K99" s="17">
        <v>0.2</v>
      </c>
      <c r="L99" s="17">
        <v>0.57999999999999996</v>
      </c>
      <c r="M99" s="17">
        <v>103.22</v>
      </c>
      <c r="N99" s="17">
        <v>14.98</v>
      </c>
      <c r="O99" s="17">
        <v>127.67</v>
      </c>
      <c r="P99" s="17">
        <v>0.15</v>
      </c>
      <c r="Q99" s="109"/>
      <c r="R99" s="5"/>
      <c r="S99" s="5"/>
      <c r="T99" s="5"/>
      <c r="U99" s="5"/>
    </row>
    <row r="100" spans="1:21" s="32" customFormat="1" ht="18.75" customHeight="1" x14ac:dyDescent="0.3">
      <c r="A100" s="107"/>
      <c r="B100" s="98" t="s">
        <v>208</v>
      </c>
      <c r="C100" s="99" t="s">
        <v>19</v>
      </c>
      <c r="D100" s="93">
        <v>40</v>
      </c>
      <c r="E100" s="17">
        <v>2.62</v>
      </c>
      <c r="F100" s="17">
        <v>3.42</v>
      </c>
      <c r="G100" s="17">
        <v>29.53</v>
      </c>
      <c r="H100" s="17">
        <v>159.27000000000001</v>
      </c>
      <c r="I100" s="17">
        <v>0.03</v>
      </c>
      <c r="J100" s="17">
        <v>0.02</v>
      </c>
      <c r="K100" s="17">
        <v>0.32</v>
      </c>
      <c r="L100" s="17">
        <v>7.0000000000000007E-2</v>
      </c>
      <c r="M100" s="17">
        <v>6.93</v>
      </c>
      <c r="N100" s="17">
        <v>7.2</v>
      </c>
      <c r="O100" s="17">
        <v>18.71</v>
      </c>
      <c r="P100" s="17">
        <v>0.56000000000000005</v>
      </c>
      <c r="Q100" s="109" t="s">
        <v>77</v>
      </c>
      <c r="R100" s="5"/>
      <c r="S100" s="5"/>
      <c r="T100" s="5"/>
      <c r="U100" s="5"/>
    </row>
    <row r="101" spans="1:21" s="32" customFormat="1" ht="39.75" customHeight="1" x14ac:dyDescent="0.3">
      <c r="A101" s="107"/>
      <c r="B101" s="129" t="s">
        <v>197</v>
      </c>
      <c r="C101" s="99" t="s">
        <v>29</v>
      </c>
      <c r="D101" s="93">
        <v>30</v>
      </c>
      <c r="E101" s="94">
        <v>1.96</v>
      </c>
      <c r="F101" s="94">
        <v>2.56</v>
      </c>
      <c r="G101" s="94">
        <v>22.14</v>
      </c>
      <c r="H101" s="94">
        <v>119.45</v>
      </c>
      <c r="I101" s="94">
        <v>0.03</v>
      </c>
      <c r="J101" s="94">
        <v>0.02</v>
      </c>
      <c r="K101" s="94">
        <v>0.32</v>
      </c>
      <c r="L101" s="94">
        <v>0</v>
      </c>
      <c r="M101" s="94">
        <v>0.6</v>
      </c>
      <c r="N101" s="94">
        <v>0</v>
      </c>
      <c r="O101" s="94">
        <v>18.71</v>
      </c>
      <c r="P101" s="94">
        <v>0.01</v>
      </c>
      <c r="Q101" s="109"/>
      <c r="R101" s="5"/>
      <c r="S101" s="5"/>
      <c r="T101" s="5"/>
      <c r="U101" s="5"/>
    </row>
    <row r="102" spans="1:21" s="32" customFormat="1" ht="18.75" hidden="1" x14ac:dyDescent="0.3">
      <c r="A102" s="107"/>
      <c r="B102" s="126"/>
      <c r="C102" s="93" t="s">
        <v>29</v>
      </c>
      <c r="D102" s="93">
        <v>5</v>
      </c>
      <c r="E102" s="94">
        <v>0.04</v>
      </c>
      <c r="F102" s="94">
        <v>3.63</v>
      </c>
      <c r="G102" s="94">
        <v>7.0000000000000007E-2</v>
      </c>
      <c r="H102" s="94">
        <v>33</v>
      </c>
      <c r="I102" s="94">
        <v>0.03</v>
      </c>
      <c r="J102" s="94">
        <v>0.02</v>
      </c>
      <c r="K102" s="94">
        <v>0.32</v>
      </c>
      <c r="L102" s="94">
        <v>0</v>
      </c>
      <c r="M102" s="94">
        <v>0.6</v>
      </c>
      <c r="N102" s="94">
        <v>0</v>
      </c>
      <c r="O102" s="94">
        <v>18.71</v>
      </c>
      <c r="P102" s="94">
        <v>0.01</v>
      </c>
      <c r="Q102" s="109"/>
      <c r="R102" s="5"/>
      <c r="S102" s="5"/>
      <c r="T102" s="5"/>
      <c r="U102" s="5"/>
    </row>
    <row r="103" spans="1:21" s="32" customFormat="1" ht="18.75" customHeight="1" x14ac:dyDescent="0.3">
      <c r="A103" s="107"/>
      <c r="B103" s="125" t="s">
        <v>215</v>
      </c>
      <c r="C103" s="93" t="s">
        <v>19</v>
      </c>
      <c r="D103" s="42">
        <v>200</v>
      </c>
      <c r="E103" s="43">
        <v>2.97</v>
      </c>
      <c r="F103" s="94">
        <v>2.6</v>
      </c>
      <c r="G103" s="94">
        <v>15.92</v>
      </c>
      <c r="H103" s="94">
        <v>98.8</v>
      </c>
      <c r="I103" s="94">
        <v>0.04</v>
      </c>
      <c r="J103" s="94">
        <v>0.16</v>
      </c>
      <c r="K103" s="94">
        <v>0.12</v>
      </c>
      <c r="L103" s="94">
        <v>1.33</v>
      </c>
      <c r="M103" s="94">
        <v>126.5</v>
      </c>
      <c r="N103" s="94">
        <v>15.4</v>
      </c>
      <c r="O103" s="94">
        <v>92.78</v>
      </c>
      <c r="P103" s="94">
        <v>0.41</v>
      </c>
      <c r="Q103" s="109" t="s">
        <v>79</v>
      </c>
      <c r="R103" s="5"/>
      <c r="S103" s="5"/>
      <c r="T103" s="5"/>
      <c r="U103" s="5"/>
    </row>
    <row r="104" spans="1:21" s="32" customFormat="1" ht="37.5" x14ac:dyDescent="0.3">
      <c r="A104" s="107"/>
      <c r="B104" s="127"/>
      <c r="C104" s="96" t="s">
        <v>29</v>
      </c>
      <c r="D104" s="42">
        <v>180</v>
      </c>
      <c r="E104" s="43">
        <v>2.67</v>
      </c>
      <c r="F104" s="94">
        <v>2.34</v>
      </c>
      <c r="G104" s="94">
        <v>14.33</v>
      </c>
      <c r="H104" s="94">
        <v>89</v>
      </c>
      <c r="I104" s="94">
        <v>0.04</v>
      </c>
      <c r="J104" s="94">
        <v>0.14000000000000001</v>
      </c>
      <c r="K104" s="94">
        <v>0.11</v>
      </c>
      <c r="L104" s="94">
        <v>1.2</v>
      </c>
      <c r="M104" s="94">
        <v>113.9</v>
      </c>
      <c r="N104" s="94">
        <v>13.9</v>
      </c>
      <c r="O104" s="94">
        <v>83.5</v>
      </c>
      <c r="P104" s="94">
        <v>0.37</v>
      </c>
      <c r="Q104" s="109"/>
      <c r="R104" s="5"/>
      <c r="S104" s="5"/>
      <c r="T104" s="5"/>
      <c r="U104" s="5"/>
    </row>
    <row r="105" spans="1:21" s="32" customFormat="1" ht="18.75" x14ac:dyDescent="0.3">
      <c r="A105" s="107"/>
      <c r="B105" s="37" t="s">
        <v>37</v>
      </c>
      <c r="C105" s="37" t="s">
        <v>19</v>
      </c>
      <c r="D105" s="37">
        <v>415</v>
      </c>
      <c r="E105" s="38">
        <f t="shared" ref="E105:P105" si="17">E98+E100+E103</f>
        <v>9.92</v>
      </c>
      <c r="F105" s="38">
        <f t="shared" si="17"/>
        <v>10.59</v>
      </c>
      <c r="G105" s="38">
        <f t="shared" si="17"/>
        <v>60.59</v>
      </c>
      <c r="H105" s="38">
        <f t="shared" si="17"/>
        <v>377.23</v>
      </c>
      <c r="I105" s="38">
        <f t="shared" si="17"/>
        <v>0.17</v>
      </c>
      <c r="J105" s="38">
        <f t="shared" si="17"/>
        <v>0.37</v>
      </c>
      <c r="K105" s="38">
        <f t="shared" si="17"/>
        <v>0.68</v>
      </c>
      <c r="L105" s="38">
        <f t="shared" si="17"/>
        <v>2.08</v>
      </c>
      <c r="M105" s="38">
        <f t="shared" si="17"/>
        <v>252.54</v>
      </c>
      <c r="N105" s="38">
        <f t="shared" si="17"/>
        <v>39.89</v>
      </c>
      <c r="O105" s="38">
        <f t="shared" si="17"/>
        <v>264.69</v>
      </c>
      <c r="P105" s="38">
        <f t="shared" si="17"/>
        <v>1.1499999999999999</v>
      </c>
      <c r="Q105" s="37"/>
      <c r="R105" s="5"/>
      <c r="S105" s="5"/>
      <c r="T105" s="5"/>
      <c r="U105" s="5"/>
    </row>
    <row r="106" spans="1:21" s="32" customFormat="1" ht="18.75" x14ac:dyDescent="0.3">
      <c r="A106" s="107"/>
      <c r="B106" s="37" t="s">
        <v>38</v>
      </c>
      <c r="C106" s="37" t="s">
        <v>29</v>
      </c>
      <c r="D106" s="37">
        <v>355</v>
      </c>
      <c r="E106" s="38">
        <f t="shared" ref="E106:P106" si="18">E99+E102+E104</f>
        <v>6.32</v>
      </c>
      <c r="F106" s="38">
        <f t="shared" si="18"/>
        <v>9.7799999999999994</v>
      </c>
      <c r="G106" s="38">
        <f t="shared" si="18"/>
        <v>27.02</v>
      </c>
      <c r="H106" s="38">
        <f t="shared" si="18"/>
        <v>221.3</v>
      </c>
      <c r="I106" s="38">
        <f t="shared" si="18"/>
        <v>0.15</v>
      </c>
      <c r="J106" s="38">
        <f t="shared" si="18"/>
        <v>0.52</v>
      </c>
      <c r="K106" s="38">
        <f t="shared" si="18"/>
        <v>0.63</v>
      </c>
      <c r="L106" s="38">
        <f t="shared" si="18"/>
        <v>1.7799999999999998</v>
      </c>
      <c r="M106" s="38">
        <f t="shared" si="18"/>
        <v>217.72</v>
      </c>
      <c r="N106" s="38">
        <f t="shared" si="18"/>
        <v>28.880000000000003</v>
      </c>
      <c r="O106" s="38">
        <f t="shared" si="18"/>
        <v>229.88</v>
      </c>
      <c r="P106" s="38">
        <f t="shared" si="18"/>
        <v>0.53</v>
      </c>
      <c r="Q106" s="37"/>
      <c r="R106" s="5"/>
      <c r="S106" s="5"/>
      <c r="T106" s="5" t="s">
        <v>31</v>
      </c>
      <c r="U106" s="5"/>
    </row>
    <row r="107" spans="1:21" s="32" customFormat="1" ht="18.75" customHeight="1" x14ac:dyDescent="0.3">
      <c r="A107" s="128" t="s">
        <v>80</v>
      </c>
      <c r="B107" s="111" t="s">
        <v>199</v>
      </c>
      <c r="C107" s="22" t="s">
        <v>19</v>
      </c>
      <c r="D107" s="22">
        <v>150</v>
      </c>
      <c r="E107" s="17">
        <v>4.58</v>
      </c>
      <c r="F107" s="17">
        <v>4.08</v>
      </c>
      <c r="G107" s="17">
        <v>7.58</v>
      </c>
      <c r="H107" s="17">
        <v>85</v>
      </c>
      <c r="I107" s="17">
        <v>0.06</v>
      </c>
      <c r="J107" s="17">
        <v>0.24</v>
      </c>
      <c r="K107" s="17">
        <v>0.16</v>
      </c>
      <c r="L107" s="17">
        <v>2.0499999999999998</v>
      </c>
      <c r="M107" s="17">
        <v>189.6</v>
      </c>
      <c r="N107" s="17">
        <v>22.1</v>
      </c>
      <c r="O107" s="17">
        <v>142.19999999999999</v>
      </c>
      <c r="P107" s="17">
        <v>0.16</v>
      </c>
      <c r="Q107" s="109" t="s">
        <v>81</v>
      </c>
      <c r="R107" s="5"/>
      <c r="S107" s="5"/>
      <c r="T107" s="5"/>
      <c r="U107" s="5"/>
    </row>
    <row r="108" spans="1:21" s="32" customFormat="1" ht="18.75" x14ac:dyDescent="0.3">
      <c r="A108" s="128"/>
      <c r="B108" s="111"/>
      <c r="C108" s="22" t="s">
        <v>29</v>
      </c>
      <c r="D108" s="22">
        <v>150</v>
      </c>
      <c r="E108" s="17">
        <v>4.58</v>
      </c>
      <c r="F108" s="17">
        <v>4.08</v>
      </c>
      <c r="G108" s="17">
        <v>7.58</v>
      </c>
      <c r="H108" s="17">
        <v>85</v>
      </c>
      <c r="I108" s="17">
        <v>0.06</v>
      </c>
      <c r="J108" s="17">
        <v>0.24</v>
      </c>
      <c r="K108" s="17">
        <v>0.16</v>
      </c>
      <c r="L108" s="17">
        <v>2.0499999999999998</v>
      </c>
      <c r="M108" s="17">
        <v>8.9</v>
      </c>
      <c r="N108" s="17">
        <v>6.65</v>
      </c>
      <c r="O108" s="17">
        <v>142.19999999999999</v>
      </c>
      <c r="P108" s="17">
        <v>0.16</v>
      </c>
      <c r="Q108" s="109"/>
      <c r="R108" s="5"/>
      <c r="S108" s="5"/>
      <c r="T108" s="5"/>
      <c r="U108" s="5"/>
    </row>
    <row r="109" spans="1:21" s="32" customFormat="1" ht="0.75" customHeight="1" x14ac:dyDescent="0.3">
      <c r="A109" s="128" t="s">
        <v>42</v>
      </c>
      <c r="B109" s="110" t="s">
        <v>185</v>
      </c>
      <c r="C109" s="19" t="s">
        <v>19</v>
      </c>
      <c r="D109" s="19">
        <v>50</v>
      </c>
      <c r="E109" s="18">
        <v>0.4</v>
      </c>
      <c r="F109" s="18">
        <v>0.05</v>
      </c>
      <c r="G109" s="18">
        <v>1.25</v>
      </c>
      <c r="H109" s="18">
        <v>7</v>
      </c>
      <c r="I109" s="18">
        <v>8.0000000000000002E-3</v>
      </c>
      <c r="J109" s="18">
        <v>8.0000000000000002E-3</v>
      </c>
      <c r="K109" s="18">
        <v>0.35</v>
      </c>
      <c r="L109" s="18">
        <v>5</v>
      </c>
      <c r="M109" s="18">
        <v>6.2</v>
      </c>
      <c r="N109" s="18">
        <v>6.65</v>
      </c>
      <c r="O109" s="18">
        <v>21</v>
      </c>
      <c r="P109" s="18">
        <v>0.17</v>
      </c>
      <c r="Q109" s="111" t="s">
        <v>82</v>
      </c>
      <c r="R109" s="5"/>
      <c r="S109" s="5"/>
      <c r="T109" s="5"/>
      <c r="U109" s="5"/>
    </row>
    <row r="110" spans="1:21" s="32" customFormat="1" ht="24.75" hidden="1" customHeight="1" x14ac:dyDescent="0.3">
      <c r="A110" s="128"/>
      <c r="B110" s="110" t="s">
        <v>83</v>
      </c>
      <c r="C110" s="19" t="s">
        <v>29</v>
      </c>
      <c r="D110" s="19">
        <v>30</v>
      </c>
      <c r="E110" s="18">
        <v>0.24</v>
      </c>
      <c r="F110" s="18">
        <v>0.03</v>
      </c>
      <c r="G110" s="18">
        <v>0.75</v>
      </c>
      <c r="H110" s="18">
        <v>4.2</v>
      </c>
      <c r="I110" s="18">
        <v>5.0000000000000001E-3</v>
      </c>
      <c r="J110" s="18">
        <v>5.0000000000000001E-3</v>
      </c>
      <c r="K110" s="18">
        <v>0.21</v>
      </c>
      <c r="L110" s="18">
        <v>3</v>
      </c>
      <c r="M110" s="18">
        <v>3.75</v>
      </c>
      <c r="N110" s="18">
        <v>3.99</v>
      </c>
      <c r="O110" s="18">
        <v>12.6</v>
      </c>
      <c r="P110" s="18">
        <v>0.1</v>
      </c>
      <c r="Q110" s="111"/>
      <c r="R110" s="5"/>
      <c r="S110" s="5"/>
      <c r="T110" s="5"/>
      <c r="U110" s="5"/>
    </row>
    <row r="111" spans="1:21" s="32" customFormat="1" ht="18.75" customHeight="1" x14ac:dyDescent="0.3">
      <c r="A111" s="128"/>
      <c r="B111" s="111" t="s">
        <v>190</v>
      </c>
      <c r="C111" s="22" t="s">
        <v>19</v>
      </c>
      <c r="D111" s="22">
        <v>200</v>
      </c>
      <c r="E111" s="17">
        <v>1.32</v>
      </c>
      <c r="F111" s="17">
        <v>3.04</v>
      </c>
      <c r="G111" s="17">
        <v>7.15</v>
      </c>
      <c r="H111" s="17">
        <v>61.35</v>
      </c>
      <c r="I111" s="17">
        <v>0.09</v>
      </c>
      <c r="J111" s="17">
        <v>0.06</v>
      </c>
      <c r="K111" s="17">
        <v>1.1399999999999999</v>
      </c>
      <c r="L111" s="17">
        <v>0.3</v>
      </c>
      <c r="M111" s="17">
        <v>11.82</v>
      </c>
      <c r="N111" s="17">
        <v>6.27</v>
      </c>
      <c r="O111" s="17">
        <v>164</v>
      </c>
      <c r="P111" s="17">
        <v>0.35</v>
      </c>
      <c r="Q111" s="109" t="s">
        <v>84</v>
      </c>
      <c r="R111" s="5"/>
      <c r="S111" s="5"/>
      <c r="T111" s="5"/>
      <c r="U111" s="5"/>
    </row>
    <row r="112" spans="1:21" ht="18.75" x14ac:dyDescent="0.3">
      <c r="A112" s="128"/>
      <c r="B112" s="111"/>
      <c r="C112" s="22" t="s">
        <v>29</v>
      </c>
      <c r="D112" s="22">
        <v>150</v>
      </c>
      <c r="E112" s="17">
        <v>1.77</v>
      </c>
      <c r="F112" s="17">
        <v>4.05</v>
      </c>
      <c r="G112" s="17">
        <v>9.5399999999999991</v>
      </c>
      <c r="H112" s="17">
        <v>81.8</v>
      </c>
      <c r="I112" s="17">
        <v>7.0000000000000007E-2</v>
      </c>
      <c r="J112" s="17">
        <v>4.4999999999999998E-2</v>
      </c>
      <c r="K112" s="17">
        <v>0.9</v>
      </c>
      <c r="L112" s="17">
        <v>0.4</v>
      </c>
      <c r="M112" s="17">
        <v>15.76</v>
      </c>
      <c r="N112" s="17">
        <v>8.36</v>
      </c>
      <c r="O112" s="17">
        <v>123</v>
      </c>
      <c r="P112" s="17">
        <v>0.47</v>
      </c>
      <c r="Q112" s="109"/>
      <c r="R112" s="5"/>
      <c r="S112" s="5"/>
      <c r="T112" s="5"/>
      <c r="U112" s="5"/>
    </row>
    <row r="113" spans="1:22" s="32" customFormat="1" ht="18.75" customHeight="1" x14ac:dyDescent="0.3">
      <c r="A113" s="128"/>
      <c r="B113" s="111" t="s">
        <v>85</v>
      </c>
      <c r="C113" s="22" t="s">
        <v>19</v>
      </c>
      <c r="D113" s="22">
        <v>150</v>
      </c>
      <c r="E113" s="17">
        <v>14.17</v>
      </c>
      <c r="F113" s="43">
        <v>11.96</v>
      </c>
      <c r="G113" s="17">
        <v>25.08</v>
      </c>
      <c r="H113" s="17">
        <v>264.39999999999998</v>
      </c>
      <c r="I113" s="17">
        <v>0.06</v>
      </c>
      <c r="J113" s="17">
        <v>0.13</v>
      </c>
      <c r="K113" s="17">
        <v>5.6</v>
      </c>
      <c r="L113" s="17">
        <v>2.02</v>
      </c>
      <c r="M113" s="17">
        <v>38.4</v>
      </c>
      <c r="N113" s="17">
        <v>30</v>
      </c>
      <c r="O113" s="17">
        <v>150</v>
      </c>
      <c r="P113" s="17">
        <v>2.75</v>
      </c>
      <c r="Q113" s="109" t="s">
        <v>86</v>
      </c>
      <c r="R113" s="5"/>
      <c r="S113" s="5"/>
      <c r="T113" s="5"/>
      <c r="U113" s="5"/>
    </row>
    <row r="114" spans="1:22" s="32" customFormat="1" ht="18.75" x14ac:dyDescent="0.3">
      <c r="A114" s="128"/>
      <c r="B114" s="111"/>
      <c r="C114" s="22" t="s">
        <v>29</v>
      </c>
      <c r="D114" s="22">
        <v>150</v>
      </c>
      <c r="E114" s="17">
        <v>14.17</v>
      </c>
      <c r="F114" s="17">
        <v>11.96</v>
      </c>
      <c r="G114" s="17">
        <v>25.08</v>
      </c>
      <c r="H114" s="17">
        <v>264.39999999999998</v>
      </c>
      <c r="I114" s="17">
        <v>0.06</v>
      </c>
      <c r="J114" s="17">
        <v>0.13</v>
      </c>
      <c r="K114" s="17">
        <v>5.6</v>
      </c>
      <c r="L114" s="17">
        <v>2.02</v>
      </c>
      <c r="M114" s="17">
        <v>38.4</v>
      </c>
      <c r="N114" s="17">
        <v>30</v>
      </c>
      <c r="O114" s="17">
        <v>150</v>
      </c>
      <c r="P114" s="17">
        <v>2.75</v>
      </c>
      <c r="Q114" s="109"/>
      <c r="R114" s="5"/>
      <c r="S114" s="5"/>
      <c r="T114" s="5"/>
      <c r="U114" s="5"/>
    </row>
    <row r="115" spans="1:22" s="32" customFormat="1" ht="18.75" customHeight="1" x14ac:dyDescent="0.3">
      <c r="A115" s="128"/>
      <c r="B115" s="111" t="s">
        <v>191</v>
      </c>
      <c r="C115" s="22" t="s">
        <v>19</v>
      </c>
      <c r="D115" s="42">
        <v>180</v>
      </c>
      <c r="E115" s="43">
        <v>0.15</v>
      </c>
      <c r="F115" s="17">
        <v>1.2999999999999999E-2</v>
      </c>
      <c r="G115" s="17">
        <v>24.43</v>
      </c>
      <c r="H115" s="17">
        <v>96</v>
      </c>
      <c r="I115" s="17">
        <v>0</v>
      </c>
      <c r="J115" s="17">
        <v>0</v>
      </c>
      <c r="K115" s="17">
        <v>1.7999999999999999E-2</v>
      </c>
      <c r="L115" s="17">
        <v>6.4</v>
      </c>
      <c r="M115" s="17">
        <v>9.4499999999999993</v>
      </c>
      <c r="N115" s="17">
        <v>1.21</v>
      </c>
      <c r="O115" s="17">
        <v>5</v>
      </c>
      <c r="P115" s="17">
        <v>0.26</v>
      </c>
      <c r="Q115" s="109" t="s">
        <v>87</v>
      </c>
      <c r="R115" s="5"/>
      <c r="S115" s="5"/>
      <c r="T115" s="5" t="s">
        <v>31</v>
      </c>
      <c r="U115" s="5"/>
    </row>
    <row r="116" spans="1:22" s="32" customFormat="1" ht="18.75" x14ac:dyDescent="0.3">
      <c r="A116" s="128"/>
      <c r="B116" s="111"/>
      <c r="C116" s="22" t="s">
        <v>29</v>
      </c>
      <c r="D116" s="42">
        <v>150</v>
      </c>
      <c r="E116" s="43">
        <v>0.11</v>
      </c>
      <c r="F116" s="17">
        <v>0.01</v>
      </c>
      <c r="G116" s="17">
        <v>18.32</v>
      </c>
      <c r="H116" s="17">
        <v>72</v>
      </c>
      <c r="I116" s="17">
        <v>0</v>
      </c>
      <c r="J116" s="17">
        <v>0</v>
      </c>
      <c r="K116" s="17">
        <v>1.4999999999999999E-2</v>
      </c>
      <c r="L116" s="17">
        <v>4.8</v>
      </c>
      <c r="M116" s="17">
        <v>7.9</v>
      </c>
      <c r="N116" s="17">
        <v>1.0049999999999999</v>
      </c>
      <c r="O116" s="17">
        <v>4.2</v>
      </c>
      <c r="P116" s="17">
        <v>0.22</v>
      </c>
      <c r="Q116" s="109"/>
      <c r="R116" s="5"/>
      <c r="S116" s="5"/>
      <c r="T116" s="5"/>
      <c r="U116" s="5" t="s">
        <v>31</v>
      </c>
    </row>
    <row r="117" spans="1:22" s="32" customFormat="1" ht="18.75" customHeight="1" x14ac:dyDescent="0.3">
      <c r="A117" s="128"/>
      <c r="B117" s="114" t="s">
        <v>48</v>
      </c>
      <c r="C117" s="22" t="s">
        <v>19</v>
      </c>
      <c r="D117" s="22">
        <v>40</v>
      </c>
      <c r="E117" s="17">
        <v>3.04</v>
      </c>
      <c r="F117" s="17">
        <v>0.32</v>
      </c>
      <c r="G117" s="17">
        <v>19.68</v>
      </c>
      <c r="H117" s="17">
        <v>94</v>
      </c>
      <c r="I117" s="17">
        <v>6.6000000000000003E-2</v>
      </c>
      <c r="J117" s="17">
        <v>2.5999999999999999E-2</v>
      </c>
      <c r="K117" s="17">
        <v>0.64</v>
      </c>
      <c r="L117" s="17">
        <v>0</v>
      </c>
      <c r="M117" s="17">
        <v>9.1999999999999993</v>
      </c>
      <c r="N117" s="17">
        <v>13.2</v>
      </c>
      <c r="O117" s="17">
        <v>34.799999999999997</v>
      </c>
      <c r="P117" s="17">
        <v>0.8</v>
      </c>
      <c r="Q117" s="109" t="s">
        <v>49</v>
      </c>
      <c r="R117" s="5"/>
      <c r="S117" s="5"/>
      <c r="T117" s="5"/>
      <c r="U117" s="5"/>
    </row>
    <row r="118" spans="1:22" s="32" customFormat="1" ht="18.75" x14ac:dyDescent="0.3">
      <c r="A118" s="128"/>
      <c r="B118" s="114"/>
      <c r="C118" s="22" t="s">
        <v>29</v>
      </c>
      <c r="D118" s="22">
        <v>30</v>
      </c>
      <c r="E118" s="17">
        <v>2.2799999999999998</v>
      </c>
      <c r="F118" s="17">
        <v>0.24</v>
      </c>
      <c r="G118" s="17">
        <v>14.76</v>
      </c>
      <c r="H118" s="17">
        <v>70.5</v>
      </c>
      <c r="I118" s="17">
        <f t="shared" ref="I118:P118" si="19">I117*30/40</f>
        <v>4.9500000000000002E-2</v>
      </c>
      <c r="J118" s="17">
        <f t="shared" si="19"/>
        <v>1.9499999999999997E-2</v>
      </c>
      <c r="K118" s="17">
        <f t="shared" si="19"/>
        <v>0.48</v>
      </c>
      <c r="L118" s="17">
        <f t="shared" si="19"/>
        <v>0</v>
      </c>
      <c r="M118" s="17">
        <f t="shared" si="19"/>
        <v>6.9</v>
      </c>
      <c r="N118" s="17">
        <f t="shared" si="19"/>
        <v>9.9</v>
      </c>
      <c r="O118" s="17">
        <f t="shared" si="19"/>
        <v>26.1</v>
      </c>
      <c r="P118" s="17">
        <f t="shared" si="19"/>
        <v>0.6</v>
      </c>
      <c r="Q118" s="109"/>
      <c r="R118" s="5"/>
      <c r="S118" s="5"/>
      <c r="T118" s="5"/>
      <c r="U118" s="5"/>
    </row>
    <row r="119" spans="1:22" s="32" customFormat="1" ht="18.75" customHeight="1" x14ac:dyDescent="0.3">
      <c r="A119" s="128"/>
      <c r="B119" s="114" t="s">
        <v>50</v>
      </c>
      <c r="C119" s="22" t="s">
        <v>19</v>
      </c>
      <c r="D119" s="22">
        <v>30</v>
      </c>
      <c r="E119" s="17">
        <v>1.98</v>
      </c>
      <c r="F119" s="17">
        <v>0.36</v>
      </c>
      <c r="G119" s="17">
        <v>10.02</v>
      </c>
      <c r="H119" s="17">
        <v>52.2</v>
      </c>
      <c r="I119" s="17">
        <v>1.6</v>
      </c>
      <c r="J119" s="17">
        <v>0.03</v>
      </c>
      <c r="K119" s="17">
        <v>0.21</v>
      </c>
      <c r="L119" s="17">
        <v>0</v>
      </c>
      <c r="M119" s="17">
        <v>10.5</v>
      </c>
      <c r="N119" s="17">
        <v>14.1</v>
      </c>
      <c r="O119" s="17">
        <v>47.4</v>
      </c>
      <c r="P119" s="17">
        <v>1.17</v>
      </c>
      <c r="Q119" s="109" t="s">
        <v>51</v>
      </c>
      <c r="R119" s="5"/>
      <c r="S119" s="5"/>
      <c r="T119" s="5"/>
      <c r="U119" s="5"/>
    </row>
    <row r="120" spans="1:22" s="32" customFormat="1" ht="18.75" x14ac:dyDescent="0.3">
      <c r="A120" s="128"/>
      <c r="B120" s="114"/>
      <c r="C120" s="22" t="s">
        <v>29</v>
      </c>
      <c r="D120" s="22">
        <v>30</v>
      </c>
      <c r="E120" s="17">
        <v>1.98</v>
      </c>
      <c r="F120" s="17">
        <v>0.36</v>
      </c>
      <c r="G120" s="17">
        <v>10.02</v>
      </c>
      <c r="H120" s="17">
        <v>52.2</v>
      </c>
      <c r="I120" s="17">
        <v>1.6</v>
      </c>
      <c r="J120" s="17">
        <v>0.03</v>
      </c>
      <c r="K120" s="17">
        <v>0.21</v>
      </c>
      <c r="L120" s="17">
        <v>0</v>
      </c>
      <c r="M120" s="17">
        <v>10.5</v>
      </c>
      <c r="N120" s="17">
        <v>14.1</v>
      </c>
      <c r="O120" s="17">
        <v>47.4</v>
      </c>
      <c r="P120" s="17">
        <v>1.17</v>
      </c>
      <c r="Q120" s="109"/>
      <c r="R120" s="5"/>
      <c r="S120" s="5"/>
      <c r="T120" s="5"/>
      <c r="U120" s="5"/>
    </row>
    <row r="121" spans="1:22" s="32" customFormat="1" ht="18.75" x14ac:dyDescent="0.3">
      <c r="A121" s="128"/>
      <c r="B121" s="37" t="s">
        <v>37</v>
      </c>
      <c r="C121" s="37" t="s">
        <v>19</v>
      </c>
      <c r="D121" s="37">
        <v>657</v>
      </c>
      <c r="E121" s="38">
        <f t="shared" ref="E121:P121" si="20">E109+E111+E113+E115+E117+E119</f>
        <v>21.06</v>
      </c>
      <c r="F121" s="38">
        <f t="shared" si="20"/>
        <v>15.743</v>
      </c>
      <c r="G121" s="38">
        <f t="shared" si="20"/>
        <v>87.61</v>
      </c>
      <c r="H121" s="38">
        <f t="shared" si="20"/>
        <v>574.95000000000005</v>
      </c>
      <c r="I121" s="38">
        <f t="shared" si="20"/>
        <v>1.8240000000000001</v>
      </c>
      <c r="J121" s="38">
        <f t="shared" si="20"/>
        <v>0.254</v>
      </c>
      <c r="K121" s="38">
        <f t="shared" si="20"/>
        <v>7.9579999999999993</v>
      </c>
      <c r="L121" s="38">
        <f t="shared" si="20"/>
        <v>13.72</v>
      </c>
      <c r="M121" s="38">
        <f t="shared" si="20"/>
        <v>85.570000000000007</v>
      </c>
      <c r="N121" s="38">
        <f t="shared" si="20"/>
        <v>71.429999999999993</v>
      </c>
      <c r="O121" s="38">
        <f t="shared" si="20"/>
        <v>422.2</v>
      </c>
      <c r="P121" s="38">
        <f t="shared" si="20"/>
        <v>5.5</v>
      </c>
      <c r="Q121" s="37"/>
      <c r="R121" s="5"/>
      <c r="S121" s="5"/>
      <c r="T121" s="5"/>
      <c r="U121" s="5"/>
    </row>
    <row r="122" spans="1:22" s="32" customFormat="1" ht="18.75" x14ac:dyDescent="0.3">
      <c r="A122" s="128"/>
      <c r="B122" s="37" t="s">
        <v>38</v>
      </c>
      <c r="C122" s="37" t="s">
        <v>29</v>
      </c>
      <c r="D122" s="37">
        <v>540</v>
      </c>
      <c r="E122" s="38">
        <f t="shared" ref="E122:P122" si="21">E110+E112+E114+E116+E118+E120</f>
        <v>20.55</v>
      </c>
      <c r="F122" s="38">
        <f t="shared" si="21"/>
        <v>16.649999999999999</v>
      </c>
      <c r="G122" s="38">
        <f t="shared" si="21"/>
        <v>78.47</v>
      </c>
      <c r="H122" s="38">
        <f t="shared" si="21"/>
        <v>545.1</v>
      </c>
      <c r="I122" s="38">
        <f t="shared" si="21"/>
        <v>1.7845</v>
      </c>
      <c r="J122" s="38">
        <f t="shared" si="21"/>
        <v>0.22949999999999998</v>
      </c>
      <c r="K122" s="38">
        <f t="shared" si="21"/>
        <v>7.415</v>
      </c>
      <c r="L122" s="38">
        <f t="shared" si="21"/>
        <v>10.219999999999999</v>
      </c>
      <c r="M122" s="38">
        <f t="shared" si="21"/>
        <v>83.210000000000008</v>
      </c>
      <c r="N122" s="38">
        <f t="shared" si="21"/>
        <v>67.355000000000004</v>
      </c>
      <c r="O122" s="38">
        <f t="shared" si="21"/>
        <v>363.3</v>
      </c>
      <c r="P122" s="38">
        <f t="shared" si="21"/>
        <v>5.31</v>
      </c>
      <c r="Q122" s="37"/>
      <c r="R122" s="5"/>
      <c r="S122" s="5"/>
      <c r="T122" s="5"/>
      <c r="U122" s="5"/>
    </row>
    <row r="123" spans="1:22" s="32" customFormat="1" ht="18.75" customHeight="1" x14ac:dyDescent="0.3">
      <c r="A123" s="130" t="s">
        <v>52</v>
      </c>
      <c r="B123" s="119" t="s">
        <v>88</v>
      </c>
      <c r="C123" s="22" t="s">
        <v>19</v>
      </c>
      <c r="D123" s="22">
        <v>60</v>
      </c>
      <c r="E123" s="17">
        <v>3.63</v>
      </c>
      <c r="F123" s="17">
        <v>4.24</v>
      </c>
      <c r="G123" s="17">
        <v>21.9</v>
      </c>
      <c r="H123" s="17">
        <v>140.12</v>
      </c>
      <c r="I123" s="17">
        <v>0.06</v>
      </c>
      <c r="J123" s="17">
        <v>0.04</v>
      </c>
      <c r="K123" s="17">
        <v>0.75</v>
      </c>
      <c r="L123" s="17">
        <v>0.09</v>
      </c>
      <c r="M123" s="17">
        <v>7.9</v>
      </c>
      <c r="N123" s="17">
        <v>0.72</v>
      </c>
      <c r="O123" s="17">
        <v>35.1</v>
      </c>
      <c r="P123" s="17">
        <v>0.46</v>
      </c>
      <c r="Q123" s="109" t="s">
        <v>89</v>
      </c>
      <c r="R123" s="5"/>
      <c r="S123" s="5"/>
      <c r="T123" s="5"/>
      <c r="U123" s="5"/>
      <c r="V123" s="46"/>
    </row>
    <row r="124" spans="1:22" s="32" customFormat="1" ht="18.75" x14ac:dyDescent="0.3">
      <c r="A124" s="130"/>
      <c r="B124" s="119"/>
      <c r="C124" s="22" t="s">
        <v>29</v>
      </c>
      <c r="D124" s="22">
        <v>60</v>
      </c>
      <c r="E124" s="17">
        <v>3.63</v>
      </c>
      <c r="F124" s="17">
        <v>4.24</v>
      </c>
      <c r="G124" s="17">
        <v>21.9</v>
      </c>
      <c r="H124" s="17">
        <v>140.12</v>
      </c>
      <c r="I124" s="17">
        <v>0.06</v>
      </c>
      <c r="J124" s="17">
        <v>0.04</v>
      </c>
      <c r="K124" s="17">
        <v>0.75</v>
      </c>
      <c r="L124" s="17">
        <v>0.09</v>
      </c>
      <c r="M124" s="17">
        <v>7.9</v>
      </c>
      <c r="N124" s="17">
        <v>0.72</v>
      </c>
      <c r="O124" s="17">
        <v>35.1</v>
      </c>
      <c r="P124" s="17">
        <v>0.46</v>
      </c>
      <c r="Q124" s="109"/>
      <c r="R124" s="5"/>
      <c r="S124" s="5"/>
      <c r="T124" s="5"/>
      <c r="U124" s="5"/>
    </row>
    <row r="125" spans="1:22" s="32" customFormat="1" ht="18.75" customHeight="1" x14ac:dyDescent="0.3">
      <c r="A125" s="130"/>
      <c r="B125" s="111" t="s">
        <v>90</v>
      </c>
      <c r="C125" s="22" t="s">
        <v>19</v>
      </c>
      <c r="D125" s="22" t="s">
        <v>91</v>
      </c>
      <c r="E125" s="17">
        <v>0.13</v>
      </c>
      <c r="F125" s="17">
        <v>0.02</v>
      </c>
      <c r="G125" s="17">
        <v>11.3</v>
      </c>
      <c r="H125" s="17">
        <v>45.5</v>
      </c>
      <c r="I125" s="17">
        <v>0</v>
      </c>
      <c r="J125" s="17">
        <v>0.01</v>
      </c>
      <c r="K125" s="17">
        <v>0</v>
      </c>
      <c r="L125" s="17">
        <v>0.1</v>
      </c>
      <c r="M125" s="17">
        <v>5.4</v>
      </c>
      <c r="N125" s="17">
        <v>0</v>
      </c>
      <c r="O125" s="17">
        <v>0</v>
      </c>
      <c r="P125" s="17">
        <v>0.8</v>
      </c>
      <c r="Q125" s="109" t="s">
        <v>92</v>
      </c>
      <c r="R125" s="5" t="s">
        <v>31</v>
      </c>
      <c r="S125" s="5"/>
      <c r="T125" s="5"/>
      <c r="U125" s="5"/>
    </row>
    <row r="126" spans="1:22" s="32" customFormat="1" ht="18.75" x14ac:dyDescent="0.3">
      <c r="A126" s="130"/>
      <c r="B126" s="111"/>
      <c r="C126" s="22" t="s">
        <v>29</v>
      </c>
      <c r="D126" s="22" t="s">
        <v>93</v>
      </c>
      <c r="E126" s="17">
        <v>7.0000000000000007E-2</v>
      </c>
      <c r="F126" s="17">
        <v>0.01</v>
      </c>
      <c r="G126" s="17">
        <v>7.1</v>
      </c>
      <c r="H126" s="17">
        <v>29</v>
      </c>
      <c r="I126" s="17">
        <v>0</v>
      </c>
      <c r="J126" s="17">
        <v>0.01</v>
      </c>
      <c r="K126" s="17">
        <v>0</v>
      </c>
      <c r="L126" s="17">
        <v>0.1</v>
      </c>
      <c r="M126" s="17">
        <v>5.86</v>
      </c>
      <c r="N126" s="17">
        <v>0</v>
      </c>
      <c r="O126" s="17">
        <v>0</v>
      </c>
      <c r="P126" s="17">
        <v>0.72</v>
      </c>
      <c r="Q126" s="109"/>
      <c r="R126" s="5"/>
      <c r="S126" s="5"/>
      <c r="T126" s="5"/>
      <c r="U126" s="5"/>
    </row>
    <row r="127" spans="1:22" s="32" customFormat="1" ht="18.75" x14ac:dyDescent="0.3">
      <c r="A127" s="130"/>
      <c r="B127" s="37" t="s">
        <v>37</v>
      </c>
      <c r="C127" s="37" t="s">
        <v>19</v>
      </c>
      <c r="D127" s="37">
        <v>260</v>
      </c>
      <c r="E127" s="38">
        <f t="shared" ref="E127:P127" si="22">E123+E125</f>
        <v>3.76</v>
      </c>
      <c r="F127" s="38">
        <f t="shared" si="22"/>
        <v>4.26</v>
      </c>
      <c r="G127" s="38">
        <f t="shared" si="22"/>
        <v>33.200000000000003</v>
      </c>
      <c r="H127" s="38">
        <f t="shared" si="22"/>
        <v>185.62</v>
      </c>
      <c r="I127" s="38">
        <f t="shared" si="22"/>
        <v>0.06</v>
      </c>
      <c r="J127" s="38">
        <f t="shared" si="22"/>
        <v>0.05</v>
      </c>
      <c r="K127" s="38">
        <f t="shared" si="22"/>
        <v>0.75</v>
      </c>
      <c r="L127" s="38">
        <f t="shared" si="22"/>
        <v>0.19</v>
      </c>
      <c r="M127" s="38">
        <f t="shared" si="22"/>
        <v>13.3</v>
      </c>
      <c r="N127" s="38">
        <f t="shared" si="22"/>
        <v>0.72</v>
      </c>
      <c r="O127" s="38">
        <f t="shared" si="22"/>
        <v>35.1</v>
      </c>
      <c r="P127" s="38">
        <f t="shared" si="22"/>
        <v>1.26</v>
      </c>
      <c r="Q127" s="37"/>
      <c r="R127" s="5"/>
      <c r="S127" s="5"/>
      <c r="T127" s="5"/>
      <c r="U127" s="5" t="s">
        <v>31</v>
      </c>
    </row>
    <row r="128" spans="1:22" s="32" customFormat="1" ht="18.75" x14ac:dyDescent="0.3">
      <c r="A128" s="130"/>
      <c r="B128" s="37" t="s">
        <v>38</v>
      </c>
      <c r="C128" s="37" t="s">
        <v>29</v>
      </c>
      <c r="D128" s="37">
        <v>210</v>
      </c>
      <c r="E128" s="38">
        <f t="shared" ref="E128:P128" si="23">E124+E126</f>
        <v>3.6999999999999997</v>
      </c>
      <c r="F128" s="38">
        <f t="shared" si="23"/>
        <v>4.25</v>
      </c>
      <c r="G128" s="38">
        <f t="shared" si="23"/>
        <v>29</v>
      </c>
      <c r="H128" s="38">
        <f t="shared" si="23"/>
        <v>169.12</v>
      </c>
      <c r="I128" s="38">
        <f t="shared" si="23"/>
        <v>0.06</v>
      </c>
      <c r="J128" s="38">
        <f t="shared" si="23"/>
        <v>0.05</v>
      </c>
      <c r="K128" s="38">
        <f t="shared" si="23"/>
        <v>0.75</v>
      </c>
      <c r="L128" s="38">
        <f t="shared" si="23"/>
        <v>0.19</v>
      </c>
      <c r="M128" s="38">
        <f t="shared" si="23"/>
        <v>13.760000000000002</v>
      </c>
      <c r="N128" s="38">
        <f t="shared" si="23"/>
        <v>0.72</v>
      </c>
      <c r="O128" s="38">
        <f t="shared" si="23"/>
        <v>35.1</v>
      </c>
      <c r="P128" s="38">
        <f t="shared" si="23"/>
        <v>1.18</v>
      </c>
      <c r="Q128" s="37"/>
      <c r="R128" s="5"/>
      <c r="S128" s="5"/>
      <c r="T128" s="5"/>
      <c r="U128" s="5"/>
    </row>
    <row r="129" spans="1:23" s="32" customFormat="1" ht="18.75" x14ac:dyDescent="0.3">
      <c r="A129" s="131"/>
      <c r="B129" s="37" t="s">
        <v>57</v>
      </c>
      <c r="C129" s="37" t="s">
        <v>19</v>
      </c>
      <c r="D129" s="37">
        <f t="shared" ref="D129:P129" si="24">D105+D121+D127</f>
        <v>1332</v>
      </c>
      <c r="E129" s="38">
        <f t="shared" si="24"/>
        <v>34.739999999999995</v>
      </c>
      <c r="F129" s="38">
        <f t="shared" si="24"/>
        <v>30.592999999999996</v>
      </c>
      <c r="G129" s="38">
        <f t="shared" si="24"/>
        <v>181.39999999999998</v>
      </c>
      <c r="H129" s="38">
        <f t="shared" si="24"/>
        <v>1137.8000000000002</v>
      </c>
      <c r="I129" s="38">
        <f t="shared" si="24"/>
        <v>2.0539999999999998</v>
      </c>
      <c r="J129" s="38">
        <f t="shared" si="24"/>
        <v>0.67400000000000004</v>
      </c>
      <c r="K129" s="38">
        <f t="shared" si="24"/>
        <v>9.3879999999999999</v>
      </c>
      <c r="L129" s="38">
        <f t="shared" si="24"/>
        <v>15.99</v>
      </c>
      <c r="M129" s="38">
        <f t="shared" si="24"/>
        <v>351.41</v>
      </c>
      <c r="N129" s="38">
        <f t="shared" si="24"/>
        <v>112.03999999999999</v>
      </c>
      <c r="O129" s="38">
        <f t="shared" si="24"/>
        <v>721.99</v>
      </c>
      <c r="P129" s="38">
        <f t="shared" si="24"/>
        <v>7.91</v>
      </c>
      <c r="Q129" s="37"/>
      <c r="R129" s="5"/>
      <c r="S129" s="5"/>
      <c r="T129" s="5"/>
      <c r="U129" s="5"/>
    </row>
    <row r="130" spans="1:23" s="32" customFormat="1" ht="18.75" x14ac:dyDescent="0.3">
      <c r="A130" s="131"/>
      <c r="B130" s="37" t="s">
        <v>58</v>
      </c>
      <c r="C130" s="37" t="s">
        <v>29</v>
      </c>
      <c r="D130" s="37">
        <f t="shared" ref="D130:P130" si="25">D106+D122+D128</f>
        <v>1105</v>
      </c>
      <c r="E130" s="38">
        <f t="shared" si="25"/>
        <v>30.57</v>
      </c>
      <c r="F130" s="38">
        <f t="shared" si="25"/>
        <v>30.68</v>
      </c>
      <c r="G130" s="38">
        <f t="shared" si="25"/>
        <v>134.49</v>
      </c>
      <c r="H130" s="38">
        <f t="shared" si="25"/>
        <v>935.5200000000001</v>
      </c>
      <c r="I130" s="38">
        <f t="shared" si="25"/>
        <v>1.9944999999999999</v>
      </c>
      <c r="J130" s="38">
        <f t="shared" si="25"/>
        <v>0.7995000000000001</v>
      </c>
      <c r="K130" s="38">
        <f t="shared" si="25"/>
        <v>8.7949999999999999</v>
      </c>
      <c r="L130" s="38">
        <f t="shared" si="25"/>
        <v>12.189999999999998</v>
      </c>
      <c r="M130" s="38">
        <f t="shared" si="25"/>
        <v>314.69</v>
      </c>
      <c r="N130" s="38">
        <f t="shared" si="25"/>
        <v>96.955000000000013</v>
      </c>
      <c r="O130" s="38">
        <f t="shared" si="25"/>
        <v>628.28000000000009</v>
      </c>
      <c r="P130" s="38">
        <f t="shared" si="25"/>
        <v>7.02</v>
      </c>
      <c r="Q130" s="37"/>
      <c r="R130" s="5"/>
      <c r="S130" s="5"/>
      <c r="T130" s="5"/>
      <c r="U130" s="5"/>
    </row>
    <row r="131" spans="1:23" s="32" customFormat="1" ht="27.6" customHeight="1" x14ac:dyDescent="0.3">
      <c r="A131" s="132" t="s">
        <v>5</v>
      </c>
      <c r="B131" s="122" t="s">
        <v>6</v>
      </c>
      <c r="C131" s="122"/>
      <c r="D131" s="122" t="s">
        <v>7</v>
      </c>
      <c r="E131" s="122" t="s">
        <v>8</v>
      </c>
      <c r="F131" s="122"/>
      <c r="G131" s="122"/>
      <c r="H131" s="122" t="s">
        <v>9</v>
      </c>
      <c r="I131" s="107" t="s">
        <v>10</v>
      </c>
      <c r="J131" s="107"/>
      <c r="K131" s="107"/>
      <c r="L131" s="107"/>
      <c r="M131" s="107" t="s">
        <v>11</v>
      </c>
      <c r="N131" s="107"/>
      <c r="O131" s="107"/>
      <c r="P131" s="107"/>
      <c r="Q131" s="122" t="s">
        <v>12</v>
      </c>
      <c r="R131" s="5"/>
      <c r="S131" s="5"/>
      <c r="T131" s="5"/>
      <c r="U131" s="5"/>
    </row>
    <row r="132" spans="1:23" s="32" customFormat="1" ht="51.75" customHeight="1" x14ac:dyDescent="0.3">
      <c r="A132" s="132"/>
      <c r="B132" s="122"/>
      <c r="C132" s="122"/>
      <c r="D132" s="122"/>
      <c r="E132" s="41" t="s">
        <v>13</v>
      </c>
      <c r="F132" s="41" t="s">
        <v>14</v>
      </c>
      <c r="G132" s="41" t="s">
        <v>15</v>
      </c>
      <c r="H132" s="122"/>
      <c r="I132" s="13" t="s">
        <v>16</v>
      </c>
      <c r="J132" s="13" t="s">
        <v>17</v>
      </c>
      <c r="K132" s="13" t="s">
        <v>18</v>
      </c>
      <c r="L132" s="13" t="s">
        <v>19</v>
      </c>
      <c r="M132" s="13" t="s">
        <v>20</v>
      </c>
      <c r="N132" s="13" t="s">
        <v>21</v>
      </c>
      <c r="O132" s="13" t="s">
        <v>22</v>
      </c>
      <c r="P132" s="13" t="s">
        <v>23</v>
      </c>
      <c r="Q132" s="122"/>
      <c r="R132" s="5"/>
      <c r="S132" s="5"/>
      <c r="T132" s="5"/>
      <c r="U132" s="5"/>
    </row>
    <row r="133" spans="1:23" s="32" customFormat="1" ht="26.25" customHeight="1" x14ac:dyDescent="0.35">
      <c r="A133" s="124" t="s">
        <v>94</v>
      </c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5"/>
      <c r="S133" s="5"/>
      <c r="T133" s="5"/>
      <c r="U133" s="5"/>
    </row>
    <row r="134" spans="1:23" s="32" customFormat="1" ht="18.75" customHeight="1" x14ac:dyDescent="0.3">
      <c r="A134" s="107" t="s">
        <v>60</v>
      </c>
      <c r="B134" s="111" t="s">
        <v>95</v>
      </c>
      <c r="C134" s="22" t="s">
        <v>19</v>
      </c>
      <c r="D134" s="22">
        <v>150</v>
      </c>
      <c r="E134" s="17">
        <v>5.57</v>
      </c>
      <c r="F134" s="17">
        <v>5.44</v>
      </c>
      <c r="G134" s="17">
        <v>27.29</v>
      </c>
      <c r="H134" s="17">
        <v>182.8</v>
      </c>
      <c r="I134" s="17">
        <v>0.12</v>
      </c>
      <c r="J134" s="17">
        <v>0.05</v>
      </c>
      <c r="K134" s="17">
        <v>0.27</v>
      </c>
      <c r="L134" s="17">
        <v>0</v>
      </c>
      <c r="M134" s="17">
        <v>106.88</v>
      </c>
      <c r="N134" s="17">
        <v>22.3</v>
      </c>
      <c r="O134" s="17">
        <v>124.92</v>
      </c>
      <c r="P134" s="17">
        <v>1.49</v>
      </c>
      <c r="Q134" s="109" t="s">
        <v>96</v>
      </c>
      <c r="R134" s="5"/>
      <c r="S134" s="5"/>
      <c r="T134" s="5"/>
      <c r="U134" s="5"/>
    </row>
    <row r="135" spans="1:23" s="32" customFormat="1" ht="24" customHeight="1" x14ac:dyDescent="0.3">
      <c r="A135" s="107"/>
      <c r="B135" s="111"/>
      <c r="C135" s="22" t="s">
        <v>29</v>
      </c>
      <c r="D135" s="22">
        <v>130</v>
      </c>
      <c r="E135" s="17">
        <v>4.83</v>
      </c>
      <c r="F135" s="17">
        <v>4.71</v>
      </c>
      <c r="G135" s="17">
        <v>23.65</v>
      </c>
      <c r="H135" s="17">
        <v>158.43</v>
      </c>
      <c r="I135" s="17">
        <v>0.1</v>
      </c>
      <c r="J135" s="17">
        <v>0.04</v>
      </c>
      <c r="K135" s="17">
        <v>0.5</v>
      </c>
      <c r="L135" s="17">
        <v>0</v>
      </c>
      <c r="M135" s="17">
        <v>92.63</v>
      </c>
      <c r="N135" s="17">
        <v>19.329999999999998</v>
      </c>
      <c r="O135" s="17">
        <v>104.1</v>
      </c>
      <c r="P135" s="17">
        <v>1.29</v>
      </c>
      <c r="Q135" s="109"/>
      <c r="R135" s="5"/>
      <c r="S135" s="5"/>
      <c r="T135" s="5"/>
      <c r="U135" s="5"/>
    </row>
    <row r="136" spans="1:23" s="32" customFormat="1" ht="18.75" customHeight="1" x14ac:dyDescent="0.3">
      <c r="A136" s="107"/>
      <c r="B136" s="125" t="s">
        <v>48</v>
      </c>
      <c r="C136" s="93" t="s">
        <v>19</v>
      </c>
      <c r="D136" s="66">
        <v>20</v>
      </c>
      <c r="E136" s="17">
        <v>1.52</v>
      </c>
      <c r="F136" s="17">
        <v>0.16</v>
      </c>
      <c r="G136" s="17">
        <v>9.84</v>
      </c>
      <c r="H136" s="17">
        <v>47</v>
      </c>
      <c r="I136" s="17">
        <v>0.01</v>
      </c>
      <c r="J136" s="17">
        <v>0.04</v>
      </c>
      <c r="K136" s="17">
        <v>0.25</v>
      </c>
      <c r="L136" s="17">
        <v>0</v>
      </c>
      <c r="M136" s="17">
        <v>4</v>
      </c>
      <c r="N136" s="17">
        <v>0</v>
      </c>
      <c r="O136" s="17">
        <v>0</v>
      </c>
      <c r="P136" s="17">
        <v>0.22</v>
      </c>
      <c r="Q136" s="109" t="s">
        <v>32</v>
      </c>
      <c r="R136" s="5"/>
      <c r="S136" s="5"/>
      <c r="T136" s="5"/>
      <c r="U136" s="5"/>
      <c r="W136" s="32" t="s">
        <v>31</v>
      </c>
    </row>
    <row r="137" spans="1:23" s="32" customFormat="1" ht="18.75" customHeight="1" x14ac:dyDescent="0.3">
      <c r="A137" s="107"/>
      <c r="B137" s="129"/>
      <c r="C137" s="90" t="s">
        <v>29</v>
      </c>
      <c r="D137" s="90">
        <v>15</v>
      </c>
      <c r="E137" s="91">
        <v>0.76</v>
      </c>
      <c r="F137" s="91">
        <v>0.08</v>
      </c>
      <c r="G137" s="91">
        <v>4.92</v>
      </c>
      <c r="H137" s="91">
        <v>25.5</v>
      </c>
      <c r="I137" s="91">
        <v>0.15</v>
      </c>
      <c r="J137" s="91">
        <v>0.08</v>
      </c>
      <c r="K137" s="91">
        <v>0.25</v>
      </c>
      <c r="L137" s="91">
        <v>0</v>
      </c>
      <c r="M137" s="91">
        <v>2</v>
      </c>
      <c r="N137" s="91">
        <v>0</v>
      </c>
      <c r="O137" s="91">
        <v>0</v>
      </c>
      <c r="P137" s="91">
        <v>0.08</v>
      </c>
      <c r="Q137" s="109"/>
      <c r="R137" s="5"/>
      <c r="S137" s="5"/>
      <c r="T137" s="5"/>
      <c r="U137" s="5"/>
    </row>
    <row r="138" spans="1:23" s="32" customFormat="1" ht="18.75" customHeight="1" x14ac:dyDescent="0.3">
      <c r="A138" s="107"/>
      <c r="B138" s="133" t="s">
        <v>213</v>
      </c>
      <c r="C138" s="93" t="s">
        <v>200</v>
      </c>
      <c r="D138" s="90">
        <v>5</v>
      </c>
      <c r="E138" s="91">
        <v>0.04</v>
      </c>
      <c r="F138" s="91">
        <v>3.63</v>
      </c>
      <c r="G138" s="91">
        <v>7.0000000000000007E-2</v>
      </c>
      <c r="H138" s="91">
        <v>33</v>
      </c>
      <c r="I138" s="91">
        <v>0.15</v>
      </c>
      <c r="J138" s="91">
        <v>0.08</v>
      </c>
      <c r="K138" s="91">
        <v>0.25</v>
      </c>
      <c r="L138" s="91">
        <v>0</v>
      </c>
      <c r="M138" s="91">
        <v>0.6</v>
      </c>
      <c r="N138" s="91">
        <v>0</v>
      </c>
      <c r="O138" s="91">
        <v>0</v>
      </c>
      <c r="P138" s="91">
        <v>0.01</v>
      </c>
      <c r="Q138" s="109"/>
      <c r="R138" s="5"/>
      <c r="S138" s="5"/>
      <c r="T138" s="5"/>
      <c r="U138" s="5"/>
    </row>
    <row r="139" spans="1:23" s="32" customFormat="1" ht="45" customHeight="1" x14ac:dyDescent="0.3">
      <c r="A139" s="107"/>
      <c r="B139" s="134"/>
      <c r="C139" s="93" t="s">
        <v>29</v>
      </c>
      <c r="D139" s="22">
        <v>5</v>
      </c>
      <c r="E139" s="17">
        <v>0.04</v>
      </c>
      <c r="F139" s="17">
        <v>3.63</v>
      </c>
      <c r="G139" s="17">
        <v>7.0000000000000007E-2</v>
      </c>
      <c r="H139" s="17">
        <v>33</v>
      </c>
      <c r="I139" s="17">
        <v>0.15</v>
      </c>
      <c r="J139" s="17">
        <v>0.08</v>
      </c>
      <c r="K139" s="17">
        <v>0.25</v>
      </c>
      <c r="L139" s="17">
        <v>0</v>
      </c>
      <c r="M139" s="17">
        <v>0.6</v>
      </c>
      <c r="N139" s="17">
        <v>0</v>
      </c>
      <c r="O139" s="17">
        <v>0</v>
      </c>
      <c r="P139" s="17">
        <v>0.01</v>
      </c>
      <c r="Q139" s="109"/>
      <c r="R139" s="5"/>
      <c r="S139" s="5"/>
      <c r="T139" s="5"/>
      <c r="U139" s="5"/>
    </row>
    <row r="140" spans="1:23" s="32" customFormat="1" ht="18.75" customHeight="1" x14ac:dyDescent="0.3">
      <c r="A140" s="107"/>
      <c r="B140" s="111" t="s">
        <v>55</v>
      </c>
      <c r="C140" s="22" t="s">
        <v>19</v>
      </c>
      <c r="D140" s="22">
        <v>200</v>
      </c>
      <c r="E140" s="17">
        <v>4.2</v>
      </c>
      <c r="F140" s="17">
        <v>3.63</v>
      </c>
      <c r="G140" s="17">
        <v>7.28</v>
      </c>
      <c r="H140" s="17">
        <v>118.67</v>
      </c>
      <c r="I140" s="17">
        <v>0</v>
      </c>
      <c r="J140" s="17">
        <v>0</v>
      </c>
      <c r="K140" s="17">
        <v>0.15</v>
      </c>
      <c r="L140" s="17">
        <v>0</v>
      </c>
      <c r="M140" s="17">
        <v>122</v>
      </c>
      <c r="N140" s="17">
        <v>18</v>
      </c>
      <c r="O140" s="17">
        <v>120</v>
      </c>
      <c r="P140" s="17">
        <v>0.6</v>
      </c>
      <c r="Q140" s="109" t="s">
        <v>56</v>
      </c>
      <c r="R140" s="5"/>
      <c r="S140" s="5"/>
      <c r="T140" s="5"/>
      <c r="U140" s="5"/>
    </row>
    <row r="141" spans="1:23" s="32" customFormat="1" ht="18.75" x14ac:dyDescent="0.3">
      <c r="A141" s="107"/>
      <c r="B141" s="111"/>
      <c r="C141" s="22" t="s">
        <v>29</v>
      </c>
      <c r="D141" s="22">
        <v>180</v>
      </c>
      <c r="E141" s="17">
        <v>3.67</v>
      </c>
      <c r="F141" s="17">
        <v>3.19</v>
      </c>
      <c r="G141" s="17">
        <v>15.82</v>
      </c>
      <c r="H141" s="17">
        <v>107</v>
      </c>
      <c r="I141" s="17">
        <v>0</v>
      </c>
      <c r="J141" s="17">
        <v>0</v>
      </c>
      <c r="K141" s="17">
        <v>0.14000000000000001</v>
      </c>
      <c r="L141" s="17">
        <v>0</v>
      </c>
      <c r="M141" s="17">
        <v>109.8</v>
      </c>
      <c r="N141" s="17">
        <v>16.2</v>
      </c>
      <c r="O141" s="17">
        <v>108</v>
      </c>
      <c r="P141" s="17">
        <v>0.54</v>
      </c>
      <c r="Q141" s="109"/>
      <c r="R141" s="5"/>
      <c r="S141" s="5"/>
      <c r="T141" s="5"/>
      <c r="U141" s="5"/>
    </row>
    <row r="142" spans="1:23" s="32" customFormat="1" ht="18.75" x14ac:dyDescent="0.3">
      <c r="A142" s="107"/>
      <c r="B142" s="37" t="s">
        <v>37</v>
      </c>
      <c r="C142" s="37" t="s">
        <v>19</v>
      </c>
      <c r="D142" s="37">
        <v>407</v>
      </c>
      <c r="E142" s="38">
        <f t="shared" ref="E142:P142" si="26">E134+E136+E140</f>
        <v>11.29</v>
      </c>
      <c r="F142" s="38">
        <f t="shared" si="26"/>
        <v>9.23</v>
      </c>
      <c r="G142" s="38">
        <f t="shared" si="26"/>
        <v>44.41</v>
      </c>
      <c r="H142" s="38">
        <f t="shared" si="26"/>
        <v>348.47</v>
      </c>
      <c r="I142" s="38">
        <f t="shared" si="26"/>
        <v>0.13</v>
      </c>
      <c r="J142" s="38"/>
      <c r="K142" s="38">
        <f t="shared" si="26"/>
        <v>0.67</v>
      </c>
      <c r="L142" s="38">
        <f t="shared" si="26"/>
        <v>0</v>
      </c>
      <c r="M142" s="38">
        <f t="shared" si="26"/>
        <v>232.88</v>
      </c>
      <c r="N142" s="38">
        <f t="shared" si="26"/>
        <v>40.299999999999997</v>
      </c>
      <c r="O142" s="38">
        <f t="shared" si="26"/>
        <v>244.92000000000002</v>
      </c>
      <c r="P142" s="38">
        <f t="shared" si="26"/>
        <v>2.31</v>
      </c>
      <c r="Q142" s="37"/>
      <c r="R142" s="5"/>
      <c r="S142" s="5"/>
      <c r="T142" s="5"/>
      <c r="U142" s="5"/>
    </row>
    <row r="143" spans="1:23" s="32" customFormat="1" ht="18.75" x14ac:dyDescent="0.3">
      <c r="A143" s="107"/>
      <c r="B143" s="37" t="s">
        <v>38</v>
      </c>
      <c r="C143" s="37" t="s">
        <v>29</v>
      </c>
      <c r="D143" s="37">
        <v>350</v>
      </c>
      <c r="E143" s="38">
        <f t="shared" ref="E143:P143" si="27">E135+E139+E141</f>
        <v>8.5399999999999991</v>
      </c>
      <c r="F143" s="38">
        <f t="shared" si="27"/>
        <v>11.53</v>
      </c>
      <c r="G143" s="38">
        <f t="shared" si="27"/>
        <v>39.54</v>
      </c>
      <c r="H143" s="38">
        <f t="shared" si="27"/>
        <v>298.43</v>
      </c>
      <c r="I143" s="38">
        <f t="shared" si="27"/>
        <v>0.25</v>
      </c>
      <c r="J143" s="38">
        <f t="shared" si="27"/>
        <v>0.12</v>
      </c>
      <c r="K143" s="38">
        <f t="shared" si="27"/>
        <v>0.89</v>
      </c>
      <c r="L143" s="38">
        <f t="shared" si="27"/>
        <v>0</v>
      </c>
      <c r="M143" s="38">
        <f t="shared" si="27"/>
        <v>203.02999999999997</v>
      </c>
      <c r="N143" s="38">
        <f t="shared" si="27"/>
        <v>35.53</v>
      </c>
      <c r="O143" s="38">
        <f t="shared" si="27"/>
        <v>212.1</v>
      </c>
      <c r="P143" s="38">
        <f t="shared" si="27"/>
        <v>1.84</v>
      </c>
      <c r="Q143" s="37"/>
      <c r="R143" s="5"/>
      <c r="S143" s="5"/>
      <c r="T143" s="5" t="s">
        <v>31</v>
      </c>
      <c r="U143" s="5"/>
    </row>
    <row r="144" spans="1:23" s="32" customFormat="1" ht="18.75" customHeight="1" x14ac:dyDescent="0.3">
      <c r="A144" s="107" t="s">
        <v>39</v>
      </c>
      <c r="B144" s="118" t="s">
        <v>183</v>
      </c>
      <c r="C144" s="25" t="s">
        <v>19</v>
      </c>
      <c r="D144" s="25" t="s">
        <v>226</v>
      </c>
      <c r="E144" s="26">
        <v>0.4</v>
      </c>
      <c r="F144" s="26">
        <v>0.4</v>
      </c>
      <c r="G144" s="26">
        <v>9.8000000000000007</v>
      </c>
      <c r="H144" s="26">
        <v>44</v>
      </c>
      <c r="I144" s="26">
        <v>0.03</v>
      </c>
      <c r="J144" s="26">
        <v>0.02</v>
      </c>
      <c r="K144" s="26">
        <v>0.3</v>
      </c>
      <c r="L144" s="26">
        <v>10</v>
      </c>
      <c r="M144" s="26">
        <v>16</v>
      </c>
      <c r="N144" s="26">
        <v>9</v>
      </c>
      <c r="O144" s="26">
        <v>11</v>
      </c>
      <c r="P144" s="26">
        <v>2.2000000000000002</v>
      </c>
      <c r="Q144" s="109" t="s">
        <v>40</v>
      </c>
      <c r="R144" s="5"/>
      <c r="S144" s="5"/>
      <c r="T144" s="5"/>
      <c r="U144" s="5"/>
    </row>
    <row r="145" spans="1:24" s="32" customFormat="1" ht="18.75" x14ac:dyDescent="0.3">
      <c r="A145" s="107"/>
      <c r="B145" s="118"/>
      <c r="C145" s="25" t="s">
        <v>29</v>
      </c>
      <c r="D145" s="25" t="s">
        <v>226</v>
      </c>
      <c r="E145" s="26">
        <v>0.4</v>
      </c>
      <c r="F145" s="26">
        <v>0.4</v>
      </c>
      <c r="G145" s="26">
        <v>9.8000000000000007</v>
      </c>
      <c r="H145" s="26">
        <v>44</v>
      </c>
      <c r="I145" s="26">
        <v>0.03</v>
      </c>
      <c r="J145" s="26">
        <v>0.02</v>
      </c>
      <c r="K145" s="26">
        <v>0.3</v>
      </c>
      <c r="L145" s="26">
        <v>10</v>
      </c>
      <c r="M145" s="26">
        <v>16</v>
      </c>
      <c r="N145" s="26">
        <v>9</v>
      </c>
      <c r="O145" s="26">
        <v>11</v>
      </c>
      <c r="P145" s="26">
        <v>2.2000000000000002</v>
      </c>
      <c r="Q145" s="109"/>
      <c r="R145" s="5"/>
      <c r="S145" s="5"/>
      <c r="T145" s="5"/>
      <c r="U145" s="5"/>
    </row>
    <row r="146" spans="1:24" s="32" customFormat="1" ht="17.45" customHeight="1" x14ac:dyDescent="0.3">
      <c r="A146" s="107"/>
      <c r="B146" s="118"/>
      <c r="C146" s="27" t="s">
        <v>19</v>
      </c>
      <c r="D146" s="28">
        <v>200</v>
      </c>
      <c r="E146" s="29">
        <v>1</v>
      </c>
      <c r="F146" s="30">
        <v>0</v>
      </c>
      <c r="G146" s="30">
        <v>20.2</v>
      </c>
      <c r="H146" s="30">
        <v>85.3</v>
      </c>
      <c r="I146" s="31">
        <v>0</v>
      </c>
      <c r="J146" s="31">
        <v>0</v>
      </c>
      <c r="K146" s="31">
        <v>0.11</v>
      </c>
      <c r="L146" s="31">
        <v>0</v>
      </c>
      <c r="M146" s="31">
        <v>17</v>
      </c>
      <c r="N146" s="31">
        <v>9</v>
      </c>
      <c r="O146" s="31">
        <v>12</v>
      </c>
      <c r="P146" s="31">
        <v>2</v>
      </c>
      <c r="Q146" s="109" t="s">
        <v>41</v>
      </c>
      <c r="R146" s="5"/>
      <c r="S146" s="5"/>
      <c r="T146" s="5"/>
      <c r="U146" s="5"/>
    </row>
    <row r="147" spans="1:24" s="32" customFormat="1" ht="18.75" x14ac:dyDescent="0.3">
      <c r="A147" s="107"/>
      <c r="B147" s="118"/>
      <c r="C147" s="25" t="s">
        <v>29</v>
      </c>
      <c r="D147" s="28" t="s">
        <v>227</v>
      </c>
      <c r="E147" s="29">
        <v>1</v>
      </c>
      <c r="F147" s="30">
        <v>0</v>
      </c>
      <c r="G147" s="30">
        <v>20.2</v>
      </c>
      <c r="H147" s="30">
        <v>85.3</v>
      </c>
      <c r="I147" s="31">
        <v>0</v>
      </c>
      <c r="J147" s="31">
        <v>0</v>
      </c>
      <c r="K147" s="31">
        <v>0.11</v>
      </c>
      <c r="L147" s="31">
        <v>0</v>
      </c>
      <c r="M147" s="31">
        <v>17</v>
      </c>
      <c r="N147" s="31">
        <v>9</v>
      </c>
      <c r="O147" s="31">
        <v>12</v>
      </c>
      <c r="P147" s="31">
        <v>2</v>
      </c>
      <c r="Q147" s="109"/>
      <c r="R147" s="5"/>
      <c r="S147" s="5"/>
      <c r="T147" s="5"/>
      <c r="U147" s="5"/>
    </row>
    <row r="148" spans="1:24" s="32" customFormat="1" ht="17.45" customHeight="1" x14ac:dyDescent="0.3">
      <c r="A148" s="107" t="s">
        <v>42</v>
      </c>
      <c r="B148" s="111" t="s">
        <v>97</v>
      </c>
      <c r="C148" s="16" t="s">
        <v>19</v>
      </c>
      <c r="D148" s="16">
        <v>50</v>
      </c>
      <c r="E148" s="17">
        <v>0.64500000000000002</v>
      </c>
      <c r="F148" s="17">
        <v>2.0699999999999998</v>
      </c>
      <c r="G148" s="17">
        <v>3.58</v>
      </c>
      <c r="H148" s="17">
        <v>35.5</v>
      </c>
      <c r="I148" s="17">
        <v>0.01</v>
      </c>
      <c r="J148" s="17">
        <v>0.02</v>
      </c>
      <c r="K148" s="17">
        <v>0.17</v>
      </c>
      <c r="L148" s="17">
        <v>2.1800000000000002</v>
      </c>
      <c r="M148" s="17">
        <v>16.03</v>
      </c>
      <c r="N148" s="17">
        <v>11.1</v>
      </c>
      <c r="O148" s="17">
        <v>20.190000000000001</v>
      </c>
      <c r="P148" s="17">
        <v>0.47</v>
      </c>
      <c r="Q148" s="109" t="s">
        <v>98</v>
      </c>
      <c r="R148" s="5"/>
      <c r="S148" s="5"/>
      <c r="T148" s="5"/>
      <c r="U148" s="5"/>
    </row>
    <row r="149" spans="1:24" s="32" customFormat="1" ht="18.75" x14ac:dyDescent="0.3">
      <c r="A149" s="107"/>
      <c r="B149" s="111"/>
      <c r="C149" s="16" t="s">
        <v>29</v>
      </c>
      <c r="D149" s="16">
        <v>30</v>
      </c>
      <c r="E149" s="17">
        <v>0.39</v>
      </c>
      <c r="F149" s="17">
        <v>1.24</v>
      </c>
      <c r="G149" s="17">
        <v>2.15</v>
      </c>
      <c r="H149" s="17">
        <v>21.3</v>
      </c>
      <c r="I149" s="17">
        <f>I148*30/50</f>
        <v>6.0000000000000001E-3</v>
      </c>
      <c r="J149" s="17">
        <f>J148*30/50</f>
        <v>1.2E-2</v>
      </c>
      <c r="K149" s="17">
        <f>K148*30/50</f>
        <v>0.10200000000000001</v>
      </c>
      <c r="L149" s="17">
        <v>1.31</v>
      </c>
      <c r="M149" s="17">
        <v>9.6199999999999992</v>
      </c>
      <c r="N149" s="17">
        <v>6.66</v>
      </c>
      <c r="O149" s="17">
        <f>O148*30/50</f>
        <v>12.114000000000001</v>
      </c>
      <c r="P149" s="17">
        <v>0.28000000000000003</v>
      </c>
      <c r="Q149" s="109"/>
      <c r="R149" s="5"/>
      <c r="S149" s="5"/>
      <c r="T149" s="5"/>
      <c r="U149" s="5"/>
    </row>
    <row r="150" spans="1:24" s="32" customFormat="1" ht="18.75" customHeight="1" x14ac:dyDescent="0.3">
      <c r="A150" s="107"/>
      <c r="B150" s="120" t="s">
        <v>209</v>
      </c>
      <c r="C150" s="22" t="s">
        <v>19</v>
      </c>
      <c r="D150" s="22">
        <v>200</v>
      </c>
      <c r="E150" s="17">
        <v>4.3899999999999997</v>
      </c>
      <c r="F150" s="17">
        <v>4.21</v>
      </c>
      <c r="G150" s="17">
        <v>13.08</v>
      </c>
      <c r="H150" s="17">
        <v>107.8</v>
      </c>
      <c r="I150" s="17">
        <v>0.05</v>
      </c>
      <c r="J150" s="17">
        <v>0.04</v>
      </c>
      <c r="K150" s="17">
        <v>0.68</v>
      </c>
      <c r="L150" s="17">
        <v>8</v>
      </c>
      <c r="M150" s="17">
        <v>36.799999999999997</v>
      </c>
      <c r="N150" s="17">
        <v>23.6</v>
      </c>
      <c r="O150" s="17">
        <v>147.19999999999999</v>
      </c>
      <c r="P150" s="17">
        <v>0.06</v>
      </c>
      <c r="Q150" s="109" t="s">
        <v>99</v>
      </c>
      <c r="R150" s="135"/>
      <c r="S150" s="135"/>
      <c r="T150" s="135"/>
      <c r="U150" s="5"/>
    </row>
    <row r="151" spans="1:24" s="32" customFormat="1" ht="18.75" x14ac:dyDescent="0.3">
      <c r="A151" s="107"/>
      <c r="B151" s="120"/>
      <c r="C151" s="22" t="s">
        <v>29</v>
      </c>
      <c r="D151" s="22">
        <v>150</v>
      </c>
      <c r="E151" s="17">
        <v>3.29</v>
      </c>
      <c r="F151" s="17">
        <v>3.16</v>
      </c>
      <c r="G151" s="17">
        <v>9.7899999999999991</v>
      </c>
      <c r="H151" s="17">
        <v>80.849999999999994</v>
      </c>
      <c r="I151" s="17">
        <v>4.4999999999999998E-2</v>
      </c>
      <c r="J151" s="17">
        <v>3.5999999999999997E-2</v>
      </c>
      <c r="K151" s="17">
        <v>0.61</v>
      </c>
      <c r="L151" s="17">
        <v>7.2</v>
      </c>
      <c r="M151" s="17">
        <v>33.119999999999997</v>
      </c>
      <c r="N151" s="17">
        <v>21.24</v>
      </c>
      <c r="O151" s="17">
        <v>132.5</v>
      </c>
      <c r="P151" s="17">
        <v>5.3999999999999999E-2</v>
      </c>
      <c r="Q151" s="109"/>
      <c r="R151" s="5"/>
      <c r="S151" s="5"/>
      <c r="T151" s="5" t="s">
        <v>31</v>
      </c>
      <c r="U151" s="5"/>
    </row>
    <row r="152" spans="1:24" s="32" customFormat="1" ht="18.75" customHeight="1" x14ac:dyDescent="0.3">
      <c r="A152" s="107"/>
      <c r="B152" s="114" t="s">
        <v>100</v>
      </c>
      <c r="C152" s="22" t="s">
        <v>19</v>
      </c>
      <c r="D152" s="22">
        <v>20</v>
      </c>
      <c r="E152" s="17">
        <v>2.4900000000000002</v>
      </c>
      <c r="F152" s="17">
        <v>0.32</v>
      </c>
      <c r="G152" s="17">
        <v>15.21</v>
      </c>
      <c r="H152" s="17">
        <v>73.64</v>
      </c>
      <c r="I152" s="17">
        <v>0.05</v>
      </c>
      <c r="J152" s="17">
        <v>0.02</v>
      </c>
      <c r="K152" s="17">
        <v>0.51</v>
      </c>
      <c r="L152" s="17">
        <v>0</v>
      </c>
      <c r="M152" s="17">
        <v>7.25</v>
      </c>
      <c r="N152" s="17">
        <v>10.4</v>
      </c>
      <c r="O152" s="17">
        <v>27.41</v>
      </c>
      <c r="P152" s="17">
        <v>0.63</v>
      </c>
      <c r="Q152" s="109" t="s">
        <v>101</v>
      </c>
      <c r="R152" s="5"/>
      <c r="S152" s="5"/>
      <c r="T152" s="5"/>
      <c r="U152" s="5"/>
    </row>
    <row r="153" spans="1:24" s="32" customFormat="1" ht="18.75" x14ac:dyDescent="0.3">
      <c r="A153" s="107"/>
      <c r="B153" s="114"/>
      <c r="C153" s="22" t="s">
        <v>29</v>
      </c>
      <c r="D153" s="22">
        <v>20</v>
      </c>
      <c r="E153" s="17">
        <v>2.4900000000000002</v>
      </c>
      <c r="F153" s="17">
        <v>0.32</v>
      </c>
      <c r="G153" s="17">
        <v>15.21</v>
      </c>
      <c r="H153" s="17">
        <v>73.64</v>
      </c>
      <c r="I153" s="17">
        <v>0.05</v>
      </c>
      <c r="J153" s="17">
        <v>0.02</v>
      </c>
      <c r="K153" s="17">
        <v>0.51</v>
      </c>
      <c r="L153" s="17">
        <v>0</v>
      </c>
      <c r="M153" s="17">
        <v>7.25</v>
      </c>
      <c r="N153" s="17">
        <v>10.4</v>
      </c>
      <c r="O153" s="17">
        <v>27.41</v>
      </c>
      <c r="P153" s="17">
        <v>0.63</v>
      </c>
      <c r="Q153" s="109"/>
      <c r="R153" s="5"/>
      <c r="S153" s="5"/>
      <c r="T153" s="5"/>
      <c r="U153" s="5"/>
    </row>
    <row r="154" spans="1:24" s="32" customFormat="1" ht="18.75" customHeight="1" x14ac:dyDescent="0.3">
      <c r="A154" s="107"/>
      <c r="B154" s="111" t="s">
        <v>192</v>
      </c>
      <c r="C154" s="22" t="s">
        <v>19</v>
      </c>
      <c r="D154" s="73" t="s">
        <v>194</v>
      </c>
      <c r="E154" s="17">
        <v>12.5</v>
      </c>
      <c r="F154" s="17">
        <v>15.7</v>
      </c>
      <c r="G154" s="17">
        <v>6.4</v>
      </c>
      <c r="H154" s="17">
        <v>216</v>
      </c>
      <c r="I154" s="17">
        <v>0.06</v>
      </c>
      <c r="J154" s="17">
        <v>0.13</v>
      </c>
      <c r="K154" s="17">
        <v>5.6</v>
      </c>
      <c r="L154" s="17">
        <v>4.8</v>
      </c>
      <c r="M154" s="17">
        <v>19.36</v>
      </c>
      <c r="N154" s="17">
        <v>21.35</v>
      </c>
      <c r="O154" s="17">
        <v>150</v>
      </c>
      <c r="P154" s="17">
        <v>0.5</v>
      </c>
      <c r="Q154" s="109" t="s">
        <v>102</v>
      </c>
      <c r="R154" s="5"/>
      <c r="S154" s="5"/>
      <c r="T154" s="5"/>
      <c r="U154" s="5"/>
    </row>
    <row r="155" spans="1:24" s="32" customFormat="1" ht="18.75" x14ac:dyDescent="0.3">
      <c r="A155" s="107"/>
      <c r="B155" s="111"/>
      <c r="C155" s="22" t="s">
        <v>29</v>
      </c>
      <c r="D155" s="73" t="s">
        <v>193</v>
      </c>
      <c r="E155" s="17">
        <v>9.3699999999999992</v>
      </c>
      <c r="F155" s="17">
        <v>17.78</v>
      </c>
      <c r="G155" s="17">
        <v>4.8</v>
      </c>
      <c r="H155" s="17">
        <v>162</v>
      </c>
      <c r="I155" s="17">
        <v>0.04</v>
      </c>
      <c r="J155" s="17">
        <v>0.09</v>
      </c>
      <c r="K155" s="17">
        <v>4</v>
      </c>
      <c r="L155" s="17">
        <v>2.06</v>
      </c>
      <c r="M155" s="17">
        <v>13.83</v>
      </c>
      <c r="N155" s="17">
        <v>15.25</v>
      </c>
      <c r="O155" s="17">
        <v>107.14</v>
      </c>
      <c r="P155" s="17">
        <v>0.36</v>
      </c>
      <c r="Q155" s="109"/>
      <c r="R155" s="5"/>
      <c r="S155" s="5"/>
      <c r="T155" s="5"/>
      <c r="U155" s="5"/>
      <c r="X155" s="32" t="s">
        <v>3</v>
      </c>
    </row>
    <row r="156" spans="1:24" s="32" customFormat="1" ht="17.25" hidden="1" customHeight="1" x14ac:dyDescent="0.3">
      <c r="A156" s="107"/>
      <c r="B156" s="111" t="s">
        <v>103</v>
      </c>
      <c r="C156" s="22" t="s">
        <v>19</v>
      </c>
      <c r="D156" s="22">
        <v>30</v>
      </c>
      <c r="E156" s="17">
        <v>0.53</v>
      </c>
      <c r="F156" s="17">
        <v>1.5</v>
      </c>
      <c r="G156" s="17">
        <v>2.11</v>
      </c>
      <c r="H156" s="17">
        <v>24.03</v>
      </c>
      <c r="I156" s="17">
        <v>0.02</v>
      </c>
      <c r="J156" s="17">
        <v>0.03</v>
      </c>
      <c r="K156" s="17">
        <v>6</v>
      </c>
      <c r="L156" s="17">
        <v>18</v>
      </c>
      <c r="M156" s="17">
        <v>9</v>
      </c>
      <c r="N156" s="17">
        <v>6</v>
      </c>
      <c r="O156" s="17">
        <v>12</v>
      </c>
      <c r="P156" s="17">
        <v>0.24</v>
      </c>
      <c r="Q156" s="111" t="s">
        <v>104</v>
      </c>
      <c r="R156" s="5"/>
      <c r="S156" s="5"/>
      <c r="T156" s="5"/>
      <c r="U156" s="5"/>
    </row>
    <row r="157" spans="1:24" s="32" customFormat="1" ht="18.75" hidden="1" x14ac:dyDescent="0.3">
      <c r="A157" s="107"/>
      <c r="B157" s="111"/>
      <c r="C157" s="22" t="s">
        <v>29</v>
      </c>
      <c r="D157" s="22">
        <v>30</v>
      </c>
      <c r="E157" s="17">
        <v>0.53</v>
      </c>
      <c r="F157" s="17">
        <v>1.5</v>
      </c>
      <c r="G157" s="17">
        <v>2.11</v>
      </c>
      <c r="H157" s="17">
        <v>24.03</v>
      </c>
      <c r="I157" s="17">
        <v>0.02</v>
      </c>
      <c r="J157" s="17">
        <v>0.03</v>
      </c>
      <c r="K157" s="17">
        <v>6</v>
      </c>
      <c r="L157" s="17">
        <v>18</v>
      </c>
      <c r="M157" s="17">
        <v>9</v>
      </c>
      <c r="N157" s="17">
        <v>6</v>
      </c>
      <c r="O157" s="17">
        <v>12</v>
      </c>
      <c r="P157" s="17">
        <v>0.24</v>
      </c>
      <c r="Q157" s="111"/>
      <c r="R157" s="5"/>
      <c r="S157" s="5"/>
      <c r="T157" s="5"/>
      <c r="U157" s="5"/>
    </row>
    <row r="158" spans="1:24" s="32" customFormat="1" ht="17.45" customHeight="1" x14ac:dyDescent="0.3">
      <c r="A158" s="107"/>
      <c r="B158" s="111" t="s">
        <v>210</v>
      </c>
      <c r="C158" s="22" t="s">
        <v>19</v>
      </c>
      <c r="D158" s="102" t="s">
        <v>228</v>
      </c>
      <c r="E158" s="17">
        <v>6.31</v>
      </c>
      <c r="F158" s="17">
        <v>4.47</v>
      </c>
      <c r="G158" s="17">
        <v>28.34</v>
      </c>
      <c r="H158" s="17">
        <v>178.75</v>
      </c>
      <c r="I158" s="17">
        <v>0.1</v>
      </c>
      <c r="J158" s="17">
        <v>0.06</v>
      </c>
      <c r="K158" s="17">
        <v>1.26</v>
      </c>
      <c r="L158" s="17">
        <v>0</v>
      </c>
      <c r="M158" s="17">
        <v>10.87</v>
      </c>
      <c r="N158" s="17">
        <v>99.61</v>
      </c>
      <c r="O158" s="17">
        <v>102.66</v>
      </c>
      <c r="P158" s="17">
        <v>3.34</v>
      </c>
      <c r="Q158" s="109" t="s">
        <v>105</v>
      </c>
      <c r="R158" s="5"/>
      <c r="S158" s="5"/>
      <c r="T158" s="5"/>
      <c r="U158" s="5"/>
    </row>
    <row r="159" spans="1:24" s="32" customFormat="1" ht="44.25" customHeight="1" x14ac:dyDescent="0.3">
      <c r="A159" s="107"/>
      <c r="B159" s="111"/>
      <c r="C159" s="22" t="s">
        <v>29</v>
      </c>
      <c r="D159" s="102" t="s">
        <v>228</v>
      </c>
      <c r="E159" s="17">
        <v>6.31</v>
      </c>
      <c r="F159" s="17">
        <v>4.47</v>
      </c>
      <c r="G159" s="17">
        <v>28.34</v>
      </c>
      <c r="H159" s="17">
        <v>178.75</v>
      </c>
      <c r="I159" s="17">
        <v>0.1</v>
      </c>
      <c r="J159" s="17">
        <v>0.06</v>
      </c>
      <c r="K159" s="17">
        <v>1.26</v>
      </c>
      <c r="L159" s="17">
        <v>0</v>
      </c>
      <c r="M159" s="17">
        <v>10.87</v>
      </c>
      <c r="N159" s="17">
        <v>99.61</v>
      </c>
      <c r="O159" s="17">
        <v>102.66</v>
      </c>
      <c r="P159" s="17">
        <v>3.34</v>
      </c>
      <c r="Q159" s="109"/>
      <c r="R159" s="5"/>
      <c r="S159" s="5"/>
      <c r="T159" s="5"/>
      <c r="U159" s="5"/>
    </row>
    <row r="160" spans="1:24" s="32" customFormat="1" ht="18.75" customHeight="1" x14ac:dyDescent="0.3">
      <c r="A160" s="107"/>
      <c r="B160" s="111" t="s">
        <v>46</v>
      </c>
      <c r="C160" s="22" t="s">
        <v>19</v>
      </c>
      <c r="D160" s="22">
        <v>180</v>
      </c>
      <c r="E160" s="17">
        <v>0.43</v>
      </c>
      <c r="F160" s="17">
        <v>0.25</v>
      </c>
      <c r="G160" s="17">
        <v>12.66</v>
      </c>
      <c r="H160" s="17">
        <v>54.61</v>
      </c>
      <c r="I160" s="17">
        <v>8.9999999999999993E-3</v>
      </c>
      <c r="J160" s="17">
        <v>8.9999999999999993E-3</v>
      </c>
      <c r="K160" s="17">
        <v>0</v>
      </c>
      <c r="L160" s="17">
        <v>2.34</v>
      </c>
      <c r="M160" s="17">
        <v>13.37</v>
      </c>
      <c r="N160" s="17">
        <v>3.24</v>
      </c>
      <c r="O160" s="17">
        <v>0</v>
      </c>
      <c r="P160" s="17">
        <v>0.4</v>
      </c>
      <c r="Q160" s="109" t="s">
        <v>47</v>
      </c>
      <c r="R160" s="5"/>
      <c r="S160" s="5"/>
      <c r="T160" s="5"/>
      <c r="U160" s="5"/>
    </row>
    <row r="161" spans="1:27" s="32" customFormat="1" ht="18.75" x14ac:dyDescent="0.3">
      <c r="A161" s="107"/>
      <c r="B161" s="111"/>
      <c r="C161" s="22" t="s">
        <v>29</v>
      </c>
      <c r="D161" s="22">
        <v>150</v>
      </c>
      <c r="E161" s="17">
        <v>0.36</v>
      </c>
      <c r="F161" s="17">
        <v>0.21</v>
      </c>
      <c r="G161" s="17">
        <v>10.55</v>
      </c>
      <c r="H161" s="17">
        <v>45.51</v>
      </c>
      <c r="I161" s="17">
        <v>7.0000000000000001E-3</v>
      </c>
      <c r="J161" s="17">
        <v>7.0000000000000001E-3</v>
      </c>
      <c r="K161" s="17">
        <v>0</v>
      </c>
      <c r="L161" s="17">
        <v>1.9</v>
      </c>
      <c r="M161" s="17">
        <v>11.14</v>
      </c>
      <c r="N161" s="17">
        <v>2.7</v>
      </c>
      <c r="O161" s="17">
        <v>0</v>
      </c>
      <c r="P161" s="17">
        <v>0.33</v>
      </c>
      <c r="Q161" s="109"/>
      <c r="R161" s="5"/>
      <c r="S161" s="5"/>
      <c r="T161" s="5" t="s">
        <v>31</v>
      </c>
      <c r="U161" s="5"/>
    </row>
    <row r="162" spans="1:27" s="32" customFormat="1" ht="18.75" customHeight="1" x14ac:dyDescent="0.3">
      <c r="A162" s="107"/>
      <c r="B162" s="111" t="s">
        <v>48</v>
      </c>
      <c r="C162" s="22" t="s">
        <v>19</v>
      </c>
      <c r="D162" s="22">
        <v>0</v>
      </c>
      <c r="E162" s="17">
        <v>1.1399999999999999</v>
      </c>
      <c r="F162" s="17">
        <v>0.12</v>
      </c>
      <c r="G162" s="17">
        <v>7.38</v>
      </c>
      <c r="H162" s="17">
        <v>35.25</v>
      </c>
      <c r="I162" s="17">
        <v>1.6E-2</v>
      </c>
      <c r="J162" s="17">
        <v>1.4999999999999999E-2</v>
      </c>
      <c r="K162" s="17">
        <v>0.24</v>
      </c>
      <c r="L162" s="17">
        <v>0</v>
      </c>
      <c r="M162" s="17">
        <v>3.45</v>
      </c>
      <c r="N162" s="17">
        <v>4.95</v>
      </c>
      <c r="O162" s="17">
        <v>13.05</v>
      </c>
      <c r="P162" s="17">
        <v>0.3</v>
      </c>
      <c r="Q162" s="109" t="s">
        <v>49</v>
      </c>
      <c r="R162" s="5"/>
      <c r="S162" s="5"/>
      <c r="T162" s="5"/>
      <c r="U162" s="5"/>
    </row>
    <row r="163" spans="1:27" s="32" customFormat="1" ht="18.75" x14ac:dyDescent="0.3">
      <c r="A163" s="107"/>
      <c r="B163" s="111"/>
      <c r="C163" s="22" t="s">
        <v>29</v>
      </c>
      <c r="D163" s="22">
        <v>0</v>
      </c>
      <c r="E163" s="17">
        <v>0.76</v>
      </c>
      <c r="F163" s="17">
        <v>0.08</v>
      </c>
      <c r="G163" s="17">
        <v>4.92</v>
      </c>
      <c r="H163" s="17">
        <v>23.5</v>
      </c>
      <c r="I163" s="17">
        <v>1.6E-2</v>
      </c>
      <c r="J163" s="17">
        <v>0.01</v>
      </c>
      <c r="K163" s="17">
        <v>0.16</v>
      </c>
      <c r="L163" s="17">
        <v>0</v>
      </c>
      <c r="M163" s="17">
        <v>2.2999999999999998</v>
      </c>
      <c r="N163" s="17">
        <v>3.3</v>
      </c>
      <c r="O163" s="17">
        <v>8.6999999999999993</v>
      </c>
      <c r="P163" s="17">
        <v>0.2</v>
      </c>
      <c r="Q163" s="109"/>
      <c r="R163" s="5"/>
      <c r="S163" s="5"/>
      <c r="T163" s="5"/>
      <c r="U163" s="5"/>
    </row>
    <row r="164" spans="1:27" s="32" customFormat="1" ht="18.75" customHeight="1" x14ac:dyDescent="0.3">
      <c r="A164" s="107"/>
      <c r="B164" s="111" t="s">
        <v>50</v>
      </c>
      <c r="C164" s="22" t="s">
        <v>19</v>
      </c>
      <c r="D164" s="22">
        <v>30</v>
      </c>
      <c r="E164" s="17">
        <v>1.98</v>
      </c>
      <c r="F164" s="17">
        <v>0.36</v>
      </c>
      <c r="G164" s="17">
        <v>10.02</v>
      </c>
      <c r="H164" s="17">
        <v>52.2</v>
      </c>
      <c r="I164" s="17">
        <v>1.6</v>
      </c>
      <c r="J164" s="17">
        <v>0.03</v>
      </c>
      <c r="K164" s="17">
        <v>0.21</v>
      </c>
      <c r="L164" s="17">
        <v>0</v>
      </c>
      <c r="M164" s="17">
        <v>10.5</v>
      </c>
      <c r="N164" s="17">
        <v>14.1</v>
      </c>
      <c r="O164" s="17">
        <v>47.7</v>
      </c>
      <c r="P164" s="17">
        <v>1.17</v>
      </c>
      <c r="Q164" s="109" t="s">
        <v>51</v>
      </c>
      <c r="R164" s="5"/>
      <c r="S164" s="5"/>
      <c r="T164" s="5"/>
      <c r="U164" s="5"/>
    </row>
    <row r="165" spans="1:27" s="32" customFormat="1" ht="18.75" x14ac:dyDescent="0.3">
      <c r="A165" s="107"/>
      <c r="B165" s="111"/>
      <c r="C165" s="22" t="s">
        <v>29</v>
      </c>
      <c r="D165" s="22">
        <v>30</v>
      </c>
      <c r="E165" s="17">
        <v>1.98</v>
      </c>
      <c r="F165" s="17">
        <v>0.36</v>
      </c>
      <c r="G165" s="17">
        <v>10.02</v>
      </c>
      <c r="H165" s="17">
        <v>52.2</v>
      </c>
      <c r="I165" s="17">
        <v>1.6</v>
      </c>
      <c r="J165" s="17">
        <v>0.03</v>
      </c>
      <c r="K165" s="17">
        <v>0.21</v>
      </c>
      <c r="L165" s="17">
        <v>0</v>
      </c>
      <c r="M165" s="17">
        <v>10.5</v>
      </c>
      <c r="N165" s="17">
        <v>14.1</v>
      </c>
      <c r="O165" s="17">
        <v>47.4</v>
      </c>
      <c r="P165" s="17">
        <v>1.17</v>
      </c>
      <c r="Q165" s="109"/>
      <c r="R165" s="5"/>
      <c r="S165" s="5"/>
      <c r="T165" s="5"/>
      <c r="U165" s="5"/>
    </row>
    <row r="166" spans="1:27" s="32" customFormat="1" ht="18.75" x14ac:dyDescent="0.3">
      <c r="A166" s="107"/>
      <c r="B166" s="37" t="s">
        <v>37</v>
      </c>
      <c r="C166" s="37" t="s">
        <v>19</v>
      </c>
      <c r="D166" s="37">
        <v>662</v>
      </c>
      <c r="E166" s="38">
        <f t="shared" ref="E166:P166" si="28">E148+E150+E152+E154+E160+E162+E164</f>
        <v>23.574999999999999</v>
      </c>
      <c r="F166" s="38">
        <f t="shared" si="28"/>
        <v>23.029999999999998</v>
      </c>
      <c r="G166" s="38">
        <f t="shared" si="28"/>
        <v>68.330000000000013</v>
      </c>
      <c r="H166" s="38">
        <f t="shared" si="28"/>
        <v>575</v>
      </c>
      <c r="I166" s="38">
        <f t="shared" si="28"/>
        <v>1.7950000000000002</v>
      </c>
      <c r="J166" s="38">
        <f t="shared" si="28"/>
        <v>0.26400000000000001</v>
      </c>
      <c r="K166" s="38">
        <f t="shared" si="28"/>
        <v>7.41</v>
      </c>
      <c r="L166" s="38">
        <f t="shared" si="28"/>
        <v>17.32</v>
      </c>
      <c r="M166" s="38">
        <f t="shared" si="28"/>
        <v>106.76</v>
      </c>
      <c r="N166" s="38">
        <f t="shared" si="28"/>
        <v>88.74</v>
      </c>
      <c r="O166" s="38">
        <f t="shared" si="28"/>
        <v>405.54999999999995</v>
      </c>
      <c r="P166" s="38">
        <f t="shared" si="28"/>
        <v>3.53</v>
      </c>
      <c r="Q166" s="37"/>
      <c r="R166" s="5"/>
      <c r="S166" s="5"/>
      <c r="T166" s="5" t="s">
        <v>31</v>
      </c>
      <c r="U166" s="5"/>
    </row>
    <row r="167" spans="1:27" s="32" customFormat="1" ht="18.75" x14ac:dyDescent="0.3">
      <c r="A167" s="107"/>
      <c r="B167" s="37" t="s">
        <v>38</v>
      </c>
      <c r="C167" s="37" t="s">
        <v>29</v>
      </c>
      <c r="D167" s="37">
        <v>540</v>
      </c>
      <c r="E167" s="38">
        <f t="shared" ref="E167:P167" si="29">E149+E151+E153+E155+E161+E163+E165</f>
        <v>18.64</v>
      </c>
      <c r="F167" s="38">
        <f t="shared" si="29"/>
        <v>23.15</v>
      </c>
      <c r="G167" s="38">
        <f t="shared" si="29"/>
        <v>57.44</v>
      </c>
      <c r="H167" s="38">
        <f t="shared" si="29"/>
        <v>458.99999999999994</v>
      </c>
      <c r="I167" s="38">
        <f t="shared" si="29"/>
        <v>1.7640000000000002</v>
      </c>
      <c r="J167" s="38">
        <f t="shared" si="29"/>
        <v>0.20500000000000002</v>
      </c>
      <c r="K167" s="38">
        <f t="shared" si="29"/>
        <v>5.5919999999999996</v>
      </c>
      <c r="L167" s="38">
        <f t="shared" si="29"/>
        <v>12.47</v>
      </c>
      <c r="M167" s="38">
        <f t="shared" si="29"/>
        <v>87.759999999999991</v>
      </c>
      <c r="N167" s="38">
        <f t="shared" si="29"/>
        <v>73.649999999999991</v>
      </c>
      <c r="O167" s="38">
        <f t="shared" si="29"/>
        <v>335.26399999999995</v>
      </c>
      <c r="P167" s="38">
        <f t="shared" si="29"/>
        <v>3.024</v>
      </c>
      <c r="Q167" s="37"/>
      <c r="R167" s="5"/>
      <c r="S167" s="5"/>
      <c r="T167" s="5"/>
      <c r="U167" s="5"/>
    </row>
    <row r="168" spans="1:27" s="32" customFormat="1" ht="18.75" customHeight="1" x14ac:dyDescent="0.3">
      <c r="A168" s="107" t="s">
        <v>52</v>
      </c>
      <c r="B168" s="111" t="s">
        <v>106</v>
      </c>
      <c r="C168" s="22" t="s">
        <v>19</v>
      </c>
      <c r="D168" s="22">
        <v>130</v>
      </c>
      <c r="E168" s="17">
        <v>1.97</v>
      </c>
      <c r="F168" s="17">
        <v>9.19</v>
      </c>
      <c r="G168" s="17">
        <v>12.08</v>
      </c>
      <c r="H168" s="17">
        <v>139.19999999999999</v>
      </c>
      <c r="I168" s="17">
        <v>0.06</v>
      </c>
      <c r="J168" s="17">
        <v>0.06</v>
      </c>
      <c r="K168" s="17">
        <v>0.39</v>
      </c>
      <c r="L168" s="17">
        <v>6.84</v>
      </c>
      <c r="M168" s="17">
        <v>31.82</v>
      </c>
      <c r="N168" s="17">
        <v>6.93</v>
      </c>
      <c r="O168" s="17">
        <v>22.5</v>
      </c>
      <c r="P168" s="17">
        <v>0.73</v>
      </c>
      <c r="Q168" s="109" t="s">
        <v>107</v>
      </c>
      <c r="R168" s="5"/>
      <c r="S168" s="5"/>
      <c r="T168" s="5" t="s">
        <v>31</v>
      </c>
      <c r="U168" s="5"/>
    </row>
    <row r="169" spans="1:27" s="32" customFormat="1" ht="18.75" x14ac:dyDescent="0.3">
      <c r="A169" s="107"/>
      <c r="B169" s="111"/>
      <c r="C169" s="22" t="s">
        <v>29</v>
      </c>
      <c r="D169" s="22">
        <v>110</v>
      </c>
      <c r="E169" s="17">
        <v>1.67</v>
      </c>
      <c r="F169" s="17">
        <v>7.78</v>
      </c>
      <c r="G169" s="17">
        <v>10.220000000000001</v>
      </c>
      <c r="H169" s="17">
        <v>117.8</v>
      </c>
      <c r="I169" s="17">
        <v>5.0999999999999997E-2</v>
      </c>
      <c r="J169" s="17">
        <v>5.0999999999999997E-2</v>
      </c>
      <c r="K169" s="17">
        <v>0.33</v>
      </c>
      <c r="L169" s="17">
        <v>5.78</v>
      </c>
      <c r="M169" s="17">
        <v>26.92</v>
      </c>
      <c r="N169" s="17">
        <v>5.86</v>
      </c>
      <c r="O169" s="17">
        <v>19.100000000000001</v>
      </c>
      <c r="P169" s="17">
        <v>0.62</v>
      </c>
      <c r="Q169" s="109"/>
      <c r="R169" s="5"/>
      <c r="S169" s="5" t="s">
        <v>31</v>
      </c>
      <c r="T169" s="5"/>
      <c r="U169" s="5"/>
    </row>
    <row r="170" spans="1:27" s="32" customFormat="1" ht="18.75" customHeight="1" x14ac:dyDescent="0.3">
      <c r="A170" s="107"/>
      <c r="B170" s="111" t="s">
        <v>187</v>
      </c>
      <c r="C170" s="22" t="s">
        <v>19</v>
      </c>
      <c r="D170" s="22">
        <v>30</v>
      </c>
      <c r="E170" s="17">
        <v>2.25</v>
      </c>
      <c r="F170" s="17">
        <v>2.94</v>
      </c>
      <c r="G170" s="17">
        <v>22.32</v>
      </c>
      <c r="H170" s="17">
        <v>125.1</v>
      </c>
      <c r="I170" s="17">
        <v>0.03</v>
      </c>
      <c r="J170" s="17">
        <v>0.02</v>
      </c>
      <c r="K170" s="17">
        <v>0.31</v>
      </c>
      <c r="L170" s="17">
        <v>0</v>
      </c>
      <c r="M170" s="17">
        <v>8.6999999999999993</v>
      </c>
      <c r="N170" s="17">
        <v>6.18</v>
      </c>
      <c r="O170" s="17">
        <v>18.21</v>
      </c>
      <c r="P170" s="17">
        <v>0.63</v>
      </c>
      <c r="Q170" s="136" t="s">
        <v>108</v>
      </c>
      <c r="R170" s="5"/>
      <c r="S170" s="5"/>
      <c r="T170" s="5"/>
      <c r="U170" s="5"/>
    </row>
    <row r="171" spans="1:27" s="32" customFormat="1" ht="18.75" x14ac:dyDescent="0.3">
      <c r="A171" s="107"/>
      <c r="B171" s="111"/>
      <c r="C171" s="22" t="s">
        <v>29</v>
      </c>
      <c r="D171" s="22">
        <v>15</v>
      </c>
      <c r="E171" s="17">
        <v>1.1200000000000001</v>
      </c>
      <c r="F171" s="17">
        <v>1.47</v>
      </c>
      <c r="G171" s="17">
        <v>11.16</v>
      </c>
      <c r="H171" s="17">
        <v>62.5</v>
      </c>
      <c r="I171" s="17">
        <v>0.02</v>
      </c>
      <c r="J171" s="17">
        <v>0.01</v>
      </c>
      <c r="K171" s="17">
        <v>0.16</v>
      </c>
      <c r="L171" s="17">
        <v>0</v>
      </c>
      <c r="M171" s="17">
        <v>4.3499999999999996</v>
      </c>
      <c r="N171" s="17">
        <v>3.09</v>
      </c>
      <c r="O171" s="17">
        <v>9.11</v>
      </c>
      <c r="P171" s="17">
        <v>0.31</v>
      </c>
      <c r="Q171" s="136"/>
      <c r="R171" s="5"/>
      <c r="S171" s="5"/>
      <c r="T171" s="5"/>
      <c r="U171" s="5"/>
    </row>
    <row r="172" spans="1:27" s="32" customFormat="1" ht="18" customHeight="1" x14ac:dyDescent="0.3">
      <c r="A172" s="107"/>
      <c r="B172" s="108" t="s">
        <v>48</v>
      </c>
      <c r="C172" s="16" t="s">
        <v>19</v>
      </c>
      <c r="D172" s="22">
        <v>15</v>
      </c>
      <c r="E172" s="17">
        <v>1.1399999999999999</v>
      </c>
      <c r="F172" s="17">
        <v>0.12</v>
      </c>
      <c r="G172" s="17">
        <v>7.38</v>
      </c>
      <c r="H172" s="17">
        <v>35.25</v>
      </c>
      <c r="I172" s="17">
        <v>1.6E-2</v>
      </c>
      <c r="J172" s="17">
        <v>1.4999999999999999E-2</v>
      </c>
      <c r="K172" s="17">
        <v>0.24</v>
      </c>
      <c r="L172" s="17">
        <v>0</v>
      </c>
      <c r="M172" s="17">
        <v>3.45</v>
      </c>
      <c r="N172" s="17">
        <v>4.95</v>
      </c>
      <c r="O172" s="17">
        <v>13.05</v>
      </c>
      <c r="P172" s="17">
        <v>0.3</v>
      </c>
      <c r="Q172" s="109" t="s">
        <v>49</v>
      </c>
      <c r="R172" s="48"/>
      <c r="S172" s="49"/>
      <c r="T172" s="49"/>
      <c r="U172" s="49"/>
      <c r="V172" s="49"/>
      <c r="W172" s="50"/>
      <c r="X172" s="46"/>
      <c r="Y172" s="46"/>
      <c r="Z172" s="5"/>
      <c r="AA172" s="5"/>
    </row>
    <row r="173" spans="1:27" s="32" customFormat="1" ht="18.75" x14ac:dyDescent="0.3">
      <c r="A173" s="107"/>
      <c r="B173" s="108"/>
      <c r="C173" s="16" t="s">
        <v>29</v>
      </c>
      <c r="D173" s="22">
        <v>10</v>
      </c>
      <c r="E173" s="17">
        <v>0.76</v>
      </c>
      <c r="F173" s="17">
        <v>0.08</v>
      </c>
      <c r="G173" s="17">
        <v>4.92</v>
      </c>
      <c r="H173" s="17">
        <v>23.5</v>
      </c>
      <c r="I173" s="17">
        <v>1.6E-2</v>
      </c>
      <c r="J173" s="17">
        <v>0.01</v>
      </c>
      <c r="K173" s="17">
        <v>0.16</v>
      </c>
      <c r="L173" s="17">
        <v>0</v>
      </c>
      <c r="M173" s="17">
        <v>2.2999999999999998</v>
      </c>
      <c r="N173" s="17">
        <v>3.3</v>
      </c>
      <c r="O173" s="17">
        <v>8.6999999999999993</v>
      </c>
      <c r="P173" s="17">
        <v>0.2</v>
      </c>
      <c r="Q173" s="109"/>
      <c r="R173" s="5"/>
      <c r="S173" s="5"/>
      <c r="T173" s="5"/>
      <c r="U173" s="5"/>
      <c r="V173" s="32" t="s">
        <v>31</v>
      </c>
    </row>
    <row r="174" spans="1:27" s="32" customFormat="1" ht="18.75" customHeight="1" x14ac:dyDescent="0.3">
      <c r="A174" s="107"/>
      <c r="B174" s="114" t="s">
        <v>33</v>
      </c>
      <c r="C174" s="22" t="s">
        <v>19</v>
      </c>
      <c r="D174" s="22" t="s">
        <v>34</v>
      </c>
      <c r="E174" s="17">
        <v>7.0000000000000007E-2</v>
      </c>
      <c r="F174" s="17">
        <v>2.1999999999999999E-2</v>
      </c>
      <c r="G174" s="17">
        <v>11.1</v>
      </c>
      <c r="H174" s="17">
        <v>44.4</v>
      </c>
      <c r="I174" s="17">
        <v>0</v>
      </c>
      <c r="J174" s="17">
        <v>0</v>
      </c>
      <c r="K174" s="17">
        <v>0.02</v>
      </c>
      <c r="L174" s="17">
        <v>3.3000000000000002E-2</v>
      </c>
      <c r="M174" s="17">
        <v>11.1</v>
      </c>
      <c r="N174" s="17">
        <v>1.4</v>
      </c>
      <c r="O174" s="17">
        <v>2.78</v>
      </c>
      <c r="P174" s="17">
        <v>0.31</v>
      </c>
      <c r="Q174" s="109" t="s">
        <v>109</v>
      </c>
      <c r="R174" s="5"/>
      <c r="S174" s="5"/>
      <c r="T174" s="5"/>
      <c r="U174" s="5"/>
    </row>
    <row r="175" spans="1:27" s="32" customFormat="1" ht="18.75" x14ac:dyDescent="0.3">
      <c r="A175" s="107"/>
      <c r="B175" s="114"/>
      <c r="C175" s="22" t="s">
        <v>29</v>
      </c>
      <c r="D175" s="22" t="s">
        <v>110</v>
      </c>
      <c r="E175" s="17">
        <v>0.06</v>
      </c>
      <c r="F175" s="17">
        <v>0.02</v>
      </c>
      <c r="G175" s="17">
        <v>9.99</v>
      </c>
      <c r="H175" s="17">
        <v>40</v>
      </c>
      <c r="I175" s="17">
        <v>0</v>
      </c>
      <c r="J175" s="17">
        <v>0</v>
      </c>
      <c r="K175" s="17">
        <v>0.02</v>
      </c>
      <c r="L175" s="17">
        <v>0.03</v>
      </c>
      <c r="M175" s="17">
        <v>10</v>
      </c>
      <c r="N175" s="17">
        <v>1.3</v>
      </c>
      <c r="O175" s="17">
        <v>2.5</v>
      </c>
      <c r="P175" s="17">
        <v>0.28000000000000003</v>
      </c>
      <c r="Q175" s="109"/>
      <c r="R175" s="5"/>
      <c r="S175" s="5"/>
      <c r="T175" s="5"/>
      <c r="U175" s="5"/>
    </row>
    <row r="176" spans="1:27" s="32" customFormat="1" ht="18.75" x14ac:dyDescent="0.3">
      <c r="A176" s="107"/>
      <c r="B176" s="37" t="s">
        <v>37</v>
      </c>
      <c r="C176" s="37" t="s">
        <v>19</v>
      </c>
      <c r="D176" s="37">
        <v>375</v>
      </c>
      <c r="E176" s="38">
        <f t="shared" ref="E176:P176" si="30">E168+E170+E172+E174</f>
        <v>5.43</v>
      </c>
      <c r="F176" s="38">
        <f t="shared" si="30"/>
        <v>12.271999999999998</v>
      </c>
      <c r="G176" s="38">
        <f t="shared" si="30"/>
        <v>52.88</v>
      </c>
      <c r="H176" s="38">
        <f t="shared" si="30"/>
        <v>343.94999999999993</v>
      </c>
      <c r="I176" s="38">
        <f t="shared" si="30"/>
        <v>0.106</v>
      </c>
      <c r="J176" s="38">
        <f t="shared" si="30"/>
        <v>9.5000000000000001E-2</v>
      </c>
      <c r="K176" s="38">
        <f t="shared" si="30"/>
        <v>0.96</v>
      </c>
      <c r="L176" s="38">
        <f t="shared" si="30"/>
        <v>6.8730000000000002</v>
      </c>
      <c r="M176" s="38">
        <f t="shared" si="30"/>
        <v>55.07</v>
      </c>
      <c r="N176" s="38">
        <f t="shared" si="30"/>
        <v>19.459999999999997</v>
      </c>
      <c r="O176" s="38">
        <f t="shared" si="30"/>
        <v>56.540000000000006</v>
      </c>
      <c r="P176" s="38">
        <f t="shared" si="30"/>
        <v>1.97</v>
      </c>
      <c r="Q176" s="37"/>
      <c r="R176" s="5"/>
      <c r="S176" s="5"/>
      <c r="T176" s="5"/>
      <c r="U176" s="5"/>
    </row>
    <row r="177" spans="1:22" s="32" customFormat="1" ht="18.75" x14ac:dyDescent="0.3">
      <c r="A177" s="107"/>
      <c r="B177" s="37" t="s">
        <v>38</v>
      </c>
      <c r="C177" s="37" t="s">
        <v>29</v>
      </c>
      <c r="D177" s="37">
        <v>285</v>
      </c>
      <c r="E177" s="38">
        <f t="shared" ref="E177:P177" si="31">E169+E171+E173+E175</f>
        <v>3.61</v>
      </c>
      <c r="F177" s="38">
        <f t="shared" si="31"/>
        <v>9.35</v>
      </c>
      <c r="G177" s="38">
        <f t="shared" si="31"/>
        <v>36.290000000000006</v>
      </c>
      <c r="H177" s="38">
        <f t="shared" si="31"/>
        <v>243.8</v>
      </c>
      <c r="I177" s="38">
        <f t="shared" si="31"/>
        <v>8.6999999999999994E-2</v>
      </c>
      <c r="J177" s="38">
        <f t="shared" si="31"/>
        <v>7.0999999999999994E-2</v>
      </c>
      <c r="K177" s="38">
        <f t="shared" si="31"/>
        <v>0.67</v>
      </c>
      <c r="L177" s="38">
        <f t="shared" si="31"/>
        <v>5.8100000000000005</v>
      </c>
      <c r="M177" s="38">
        <f t="shared" si="31"/>
        <v>43.57</v>
      </c>
      <c r="N177" s="38">
        <f t="shared" si="31"/>
        <v>13.55</v>
      </c>
      <c r="O177" s="38">
        <f t="shared" si="31"/>
        <v>39.409999999999997</v>
      </c>
      <c r="P177" s="38">
        <f t="shared" si="31"/>
        <v>1.41</v>
      </c>
      <c r="Q177" s="37"/>
      <c r="R177" s="5"/>
      <c r="S177" s="5"/>
      <c r="T177" s="5"/>
      <c r="U177" s="5"/>
    </row>
    <row r="178" spans="1:22" s="32" customFormat="1" ht="18.75" x14ac:dyDescent="0.3">
      <c r="A178" s="131"/>
      <c r="B178" s="37" t="s">
        <v>57</v>
      </c>
      <c r="C178" s="37" t="s">
        <v>19</v>
      </c>
      <c r="D178" s="37">
        <f t="shared" ref="D178:P178" si="32">D142+D166+D176</f>
        <v>1444</v>
      </c>
      <c r="E178" s="38">
        <f t="shared" si="32"/>
        <v>40.294999999999995</v>
      </c>
      <c r="F178" s="38">
        <f t="shared" si="32"/>
        <v>44.531999999999996</v>
      </c>
      <c r="G178" s="38">
        <f t="shared" si="32"/>
        <v>165.62</v>
      </c>
      <c r="H178" s="38">
        <f t="shared" si="32"/>
        <v>1267.42</v>
      </c>
      <c r="I178" s="38">
        <f t="shared" si="32"/>
        <v>2.0310000000000001</v>
      </c>
      <c r="J178" s="38">
        <f t="shared" si="32"/>
        <v>0.35899999999999999</v>
      </c>
      <c r="K178" s="38">
        <f t="shared" si="32"/>
        <v>9.0399999999999991</v>
      </c>
      <c r="L178" s="38">
        <f t="shared" si="32"/>
        <v>24.193000000000001</v>
      </c>
      <c r="M178" s="38">
        <f t="shared" si="32"/>
        <v>394.71</v>
      </c>
      <c r="N178" s="38">
        <f t="shared" si="32"/>
        <v>148.5</v>
      </c>
      <c r="O178" s="38">
        <f t="shared" si="32"/>
        <v>707.01</v>
      </c>
      <c r="P178" s="38">
        <f t="shared" si="32"/>
        <v>7.81</v>
      </c>
      <c r="Q178" s="37"/>
      <c r="R178" s="5"/>
      <c r="S178" s="5"/>
      <c r="T178" s="5"/>
      <c r="U178" s="5"/>
    </row>
    <row r="179" spans="1:22" s="32" customFormat="1" ht="18.75" x14ac:dyDescent="0.3">
      <c r="A179" s="131"/>
      <c r="B179" s="37" t="s">
        <v>58</v>
      </c>
      <c r="C179" s="37" t="s">
        <v>29</v>
      </c>
      <c r="D179" s="37">
        <f t="shared" ref="D179:P179" si="33">D143+D167+D177</f>
        <v>1175</v>
      </c>
      <c r="E179" s="38">
        <f t="shared" si="33"/>
        <v>30.79</v>
      </c>
      <c r="F179" s="38">
        <f t="shared" si="33"/>
        <v>44.03</v>
      </c>
      <c r="G179" s="38">
        <f t="shared" si="33"/>
        <v>133.26999999999998</v>
      </c>
      <c r="H179" s="38">
        <f t="shared" si="33"/>
        <v>1001.23</v>
      </c>
      <c r="I179" s="38">
        <f t="shared" si="33"/>
        <v>2.1010000000000004</v>
      </c>
      <c r="J179" s="38">
        <f t="shared" si="33"/>
        <v>0.39600000000000002</v>
      </c>
      <c r="K179" s="38">
        <f t="shared" si="33"/>
        <v>7.1519999999999992</v>
      </c>
      <c r="L179" s="38">
        <f t="shared" si="33"/>
        <v>18.28</v>
      </c>
      <c r="M179" s="38">
        <f t="shared" si="33"/>
        <v>334.35999999999996</v>
      </c>
      <c r="N179" s="38">
        <f t="shared" si="33"/>
        <v>122.72999999999999</v>
      </c>
      <c r="O179" s="38">
        <f t="shared" si="33"/>
        <v>586.77399999999989</v>
      </c>
      <c r="P179" s="38">
        <f t="shared" si="33"/>
        <v>6.274</v>
      </c>
      <c r="Q179" s="37"/>
      <c r="R179" s="5"/>
      <c r="S179" s="5"/>
      <c r="T179" s="5"/>
      <c r="U179" s="5"/>
    </row>
    <row r="180" spans="1:22" s="32" customFormat="1" ht="29.85" customHeight="1" x14ac:dyDescent="0.3">
      <c r="A180" s="132" t="s">
        <v>5</v>
      </c>
      <c r="B180" s="122" t="s">
        <v>6</v>
      </c>
      <c r="C180" s="122"/>
      <c r="D180" s="122" t="s">
        <v>7</v>
      </c>
      <c r="E180" s="122" t="s">
        <v>8</v>
      </c>
      <c r="F180" s="122"/>
      <c r="G180" s="122"/>
      <c r="H180" s="122" t="s">
        <v>9</v>
      </c>
      <c r="I180" s="107" t="s">
        <v>10</v>
      </c>
      <c r="J180" s="107"/>
      <c r="K180" s="107"/>
      <c r="L180" s="107"/>
      <c r="M180" s="107" t="s">
        <v>11</v>
      </c>
      <c r="N180" s="107"/>
      <c r="O180" s="107"/>
      <c r="P180" s="107"/>
      <c r="Q180" s="122" t="s">
        <v>12</v>
      </c>
      <c r="R180" s="5"/>
      <c r="S180" s="5"/>
      <c r="T180" s="5"/>
      <c r="U180" s="5"/>
      <c r="V180" s="32" t="s">
        <v>31</v>
      </c>
    </row>
    <row r="181" spans="1:22" s="32" customFormat="1" ht="43.7" customHeight="1" x14ac:dyDescent="0.3">
      <c r="A181" s="132"/>
      <c r="B181" s="122"/>
      <c r="C181" s="122"/>
      <c r="D181" s="122"/>
      <c r="E181" s="41" t="s">
        <v>13</v>
      </c>
      <c r="F181" s="41" t="s">
        <v>14</v>
      </c>
      <c r="G181" s="41" t="s">
        <v>15</v>
      </c>
      <c r="H181" s="122"/>
      <c r="I181" s="13" t="s">
        <v>16</v>
      </c>
      <c r="J181" s="13" t="s">
        <v>17</v>
      </c>
      <c r="K181" s="13" t="s">
        <v>18</v>
      </c>
      <c r="L181" s="13" t="s">
        <v>19</v>
      </c>
      <c r="M181" s="13" t="s">
        <v>20</v>
      </c>
      <c r="N181" s="13" t="s">
        <v>21</v>
      </c>
      <c r="O181" s="13" t="s">
        <v>22</v>
      </c>
      <c r="P181" s="13" t="s">
        <v>23</v>
      </c>
      <c r="Q181" s="122"/>
      <c r="R181" s="5"/>
      <c r="S181" s="5"/>
      <c r="T181" s="5"/>
      <c r="U181" s="5"/>
    </row>
    <row r="182" spans="1:22" s="32" customFormat="1" ht="19.5" customHeight="1" x14ac:dyDescent="0.35">
      <c r="A182" s="124" t="s">
        <v>111</v>
      </c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5"/>
      <c r="S182" s="5"/>
      <c r="T182" s="5"/>
      <c r="U182" s="5"/>
    </row>
    <row r="183" spans="1:22" s="32" customFormat="1" ht="18.75" customHeight="1" x14ac:dyDescent="0.3">
      <c r="A183" s="107" t="s">
        <v>60</v>
      </c>
      <c r="B183" s="111" t="s">
        <v>112</v>
      </c>
      <c r="C183" s="22" t="s">
        <v>19</v>
      </c>
      <c r="D183" s="22">
        <v>180</v>
      </c>
      <c r="E183" s="17">
        <v>4.33</v>
      </c>
      <c r="F183" s="17">
        <v>4.57</v>
      </c>
      <c r="G183" s="17">
        <v>15.14</v>
      </c>
      <c r="H183" s="17">
        <v>119.16</v>
      </c>
      <c r="I183" s="17">
        <v>0.1</v>
      </c>
      <c r="J183" s="17">
        <v>0.19</v>
      </c>
      <c r="K183" s="17">
        <v>0.24</v>
      </c>
      <c r="L183" s="17">
        <v>0.68</v>
      </c>
      <c r="M183" s="17">
        <v>119.11</v>
      </c>
      <c r="N183" s="17">
        <v>17.29</v>
      </c>
      <c r="O183" s="17">
        <v>153.19999999999999</v>
      </c>
      <c r="P183" s="17">
        <v>0.18</v>
      </c>
      <c r="Q183" s="109" t="s">
        <v>76</v>
      </c>
      <c r="R183" s="5"/>
      <c r="S183" s="5"/>
      <c r="T183" s="5"/>
      <c r="U183" s="5"/>
    </row>
    <row r="184" spans="1:22" s="32" customFormat="1" ht="18.75" x14ac:dyDescent="0.3">
      <c r="A184" s="107"/>
      <c r="B184" s="111"/>
      <c r="C184" s="22" t="s">
        <v>29</v>
      </c>
      <c r="D184" s="22">
        <v>150</v>
      </c>
      <c r="E184" s="17">
        <v>3.61</v>
      </c>
      <c r="F184" s="17">
        <v>3.81</v>
      </c>
      <c r="G184" s="17">
        <v>12.62</v>
      </c>
      <c r="H184" s="17">
        <v>99.3</v>
      </c>
      <c r="I184" s="17">
        <v>0.08</v>
      </c>
      <c r="J184" s="17">
        <v>0.36</v>
      </c>
      <c r="K184" s="17">
        <v>0.2</v>
      </c>
      <c r="L184" s="17">
        <v>0.57999999999999996</v>
      </c>
      <c r="M184" s="17">
        <v>103.22</v>
      </c>
      <c r="N184" s="17">
        <v>14.98</v>
      </c>
      <c r="O184" s="17">
        <v>127.67</v>
      </c>
      <c r="P184" s="17">
        <v>0.15</v>
      </c>
      <c r="Q184" s="109"/>
      <c r="R184" s="5"/>
      <c r="S184" s="5"/>
      <c r="T184" s="5"/>
      <c r="U184" s="5"/>
    </row>
    <row r="185" spans="1:22" s="32" customFormat="1" ht="18.75" customHeight="1" x14ac:dyDescent="0.3">
      <c r="A185" s="107"/>
      <c r="B185" s="125" t="s">
        <v>48</v>
      </c>
      <c r="C185" s="22" t="s">
        <v>19</v>
      </c>
      <c r="D185" s="66">
        <v>20</v>
      </c>
      <c r="E185" s="17">
        <v>1.52</v>
      </c>
      <c r="F185" s="17">
        <v>0.16</v>
      </c>
      <c r="G185" s="17">
        <v>9.84</v>
      </c>
      <c r="H185" s="17">
        <v>17</v>
      </c>
      <c r="I185" s="17">
        <v>0.01</v>
      </c>
      <c r="J185" s="17">
        <v>0.04</v>
      </c>
      <c r="K185" s="17">
        <v>0.25</v>
      </c>
      <c r="L185" s="17">
        <v>0</v>
      </c>
      <c r="M185" s="17">
        <v>4</v>
      </c>
      <c r="N185" s="17">
        <v>0</v>
      </c>
      <c r="O185" s="17">
        <v>0</v>
      </c>
      <c r="P185" s="17">
        <v>0.22</v>
      </c>
      <c r="Q185" s="109" t="s">
        <v>32</v>
      </c>
      <c r="R185" s="5"/>
      <c r="S185" s="5"/>
      <c r="T185" s="5"/>
      <c r="U185" s="5"/>
    </row>
    <row r="186" spans="1:22" s="32" customFormat="1" ht="18.75" customHeight="1" x14ac:dyDescent="0.3">
      <c r="A186" s="107"/>
      <c r="B186" s="129"/>
      <c r="C186" s="93" t="s">
        <v>29</v>
      </c>
      <c r="D186" s="90">
        <v>15</v>
      </c>
      <c r="E186" s="91">
        <v>0.76</v>
      </c>
      <c r="F186" s="91">
        <v>0.08</v>
      </c>
      <c r="G186" s="91">
        <v>4.92</v>
      </c>
      <c r="H186" s="91">
        <v>25.5</v>
      </c>
      <c r="I186" s="91">
        <v>0.15</v>
      </c>
      <c r="J186" s="91">
        <v>0.08</v>
      </c>
      <c r="K186" s="91">
        <v>0.25</v>
      </c>
      <c r="L186" s="91">
        <v>0</v>
      </c>
      <c r="M186" s="91">
        <v>2</v>
      </c>
      <c r="N186" s="91">
        <v>0</v>
      </c>
      <c r="O186" s="91">
        <v>0</v>
      </c>
      <c r="P186" s="91">
        <v>0.08</v>
      </c>
      <c r="Q186" s="109"/>
      <c r="R186" s="5"/>
      <c r="S186" s="5"/>
      <c r="T186" s="5"/>
      <c r="U186" s="5"/>
    </row>
    <row r="187" spans="1:22" s="32" customFormat="1" ht="18.75" customHeight="1" x14ac:dyDescent="0.3">
      <c r="A187" s="107"/>
      <c r="B187" s="133" t="s">
        <v>213</v>
      </c>
      <c r="C187" s="93" t="s">
        <v>19</v>
      </c>
      <c r="D187" s="90">
        <v>5</v>
      </c>
      <c r="E187" s="91">
        <v>0.04</v>
      </c>
      <c r="F187" s="91">
        <v>3.63</v>
      </c>
      <c r="G187" s="91">
        <v>7.0000000000000007E-2</v>
      </c>
      <c r="H187" s="91">
        <v>33</v>
      </c>
      <c r="I187" s="91">
        <v>0.15</v>
      </c>
      <c r="J187" s="91">
        <v>0.08</v>
      </c>
      <c r="K187" s="91">
        <v>0.25</v>
      </c>
      <c r="L187" s="91">
        <v>0</v>
      </c>
      <c r="M187" s="91">
        <v>0.6</v>
      </c>
      <c r="N187" s="91">
        <v>0</v>
      </c>
      <c r="O187" s="91">
        <v>0</v>
      </c>
      <c r="P187" s="91">
        <v>0.01</v>
      </c>
      <c r="Q187" s="109"/>
      <c r="R187" s="5"/>
      <c r="S187" s="5"/>
      <c r="T187" s="5"/>
      <c r="U187" s="5"/>
    </row>
    <row r="188" spans="1:22" s="32" customFormat="1" ht="43.5" customHeight="1" x14ac:dyDescent="0.3">
      <c r="A188" s="107"/>
      <c r="B188" s="134"/>
      <c r="C188" s="22" t="s">
        <v>29</v>
      </c>
      <c r="D188" s="22">
        <v>5</v>
      </c>
      <c r="E188" s="17">
        <v>0.04</v>
      </c>
      <c r="F188" s="17">
        <v>3.63</v>
      </c>
      <c r="G188" s="17">
        <v>7.0000000000000007E-2</v>
      </c>
      <c r="H188" s="17">
        <v>33</v>
      </c>
      <c r="I188" s="17">
        <v>0.15</v>
      </c>
      <c r="J188" s="17">
        <v>0.08</v>
      </c>
      <c r="K188" s="17">
        <v>0.25</v>
      </c>
      <c r="L188" s="17">
        <v>0</v>
      </c>
      <c r="M188" s="17">
        <v>0.6</v>
      </c>
      <c r="N188" s="17">
        <v>0</v>
      </c>
      <c r="O188" s="17">
        <v>0</v>
      </c>
      <c r="P188" s="17">
        <v>0.01</v>
      </c>
      <c r="Q188" s="109"/>
      <c r="R188" s="5"/>
      <c r="S188" s="5"/>
      <c r="T188" s="5"/>
      <c r="U188" s="5"/>
    </row>
    <row r="189" spans="1:22" s="32" customFormat="1" ht="18.75" customHeight="1" x14ac:dyDescent="0.3">
      <c r="A189" s="107"/>
      <c r="B189" s="111" t="s">
        <v>33</v>
      </c>
      <c r="C189" s="22" t="s">
        <v>19</v>
      </c>
      <c r="D189" s="22" t="s">
        <v>113</v>
      </c>
      <c r="E189" s="17">
        <v>0.13</v>
      </c>
      <c r="F189" s="17">
        <v>0.02</v>
      </c>
      <c r="G189" s="17">
        <v>11.3</v>
      </c>
      <c r="H189" s="17">
        <v>45.5</v>
      </c>
      <c r="I189" s="17">
        <v>0</v>
      </c>
      <c r="J189" s="17">
        <v>0.01</v>
      </c>
      <c r="K189" s="17">
        <v>0</v>
      </c>
      <c r="L189" s="17">
        <v>0.1</v>
      </c>
      <c r="M189" s="17">
        <v>5.4</v>
      </c>
      <c r="N189" s="17">
        <v>0</v>
      </c>
      <c r="O189" s="17">
        <v>0</v>
      </c>
      <c r="P189" s="17">
        <v>0.8</v>
      </c>
      <c r="Q189" s="109" t="s">
        <v>114</v>
      </c>
      <c r="R189" s="5"/>
      <c r="S189" s="5"/>
      <c r="T189" s="5"/>
      <c r="U189" s="5"/>
      <c r="V189" s="32" t="s">
        <v>31</v>
      </c>
    </row>
    <row r="190" spans="1:22" s="32" customFormat="1" ht="18.75" x14ac:dyDescent="0.3">
      <c r="A190" s="107"/>
      <c r="B190" s="111"/>
      <c r="C190" s="22" t="s">
        <v>29</v>
      </c>
      <c r="D190" s="22" t="s">
        <v>115</v>
      </c>
      <c r="E190" s="17">
        <v>7.0000000000000007E-2</v>
      </c>
      <c r="F190" s="17">
        <v>0.01</v>
      </c>
      <c r="G190" s="17">
        <v>7.1</v>
      </c>
      <c r="H190" s="17">
        <v>29</v>
      </c>
      <c r="I190" s="17">
        <v>0</v>
      </c>
      <c r="J190" s="17">
        <v>0.01</v>
      </c>
      <c r="K190" s="17">
        <v>0</v>
      </c>
      <c r="L190" s="17">
        <v>0.1</v>
      </c>
      <c r="M190" s="17">
        <v>5.86</v>
      </c>
      <c r="N190" s="17">
        <v>0</v>
      </c>
      <c r="O190" s="17">
        <v>0</v>
      </c>
      <c r="P190" s="17">
        <v>0.72</v>
      </c>
      <c r="Q190" s="109"/>
      <c r="R190" s="5"/>
      <c r="S190" s="5"/>
      <c r="T190" s="5"/>
      <c r="U190" s="5"/>
    </row>
    <row r="191" spans="1:22" s="32" customFormat="1" ht="18.75" x14ac:dyDescent="0.3">
      <c r="A191" s="107"/>
      <c r="B191" s="37" t="s">
        <v>37</v>
      </c>
      <c r="C191" s="37" t="s">
        <v>19</v>
      </c>
      <c r="D191" s="37">
        <v>407</v>
      </c>
      <c r="E191" s="38">
        <f t="shared" ref="E191:P191" si="34">E183+E185+E189</f>
        <v>5.9799999999999995</v>
      </c>
      <c r="F191" s="38">
        <f t="shared" si="34"/>
        <v>4.75</v>
      </c>
      <c r="G191" s="38">
        <f t="shared" si="34"/>
        <v>36.28</v>
      </c>
      <c r="H191" s="38">
        <f t="shared" si="34"/>
        <v>181.66</v>
      </c>
      <c r="I191" s="38">
        <f t="shared" si="34"/>
        <v>0.11</v>
      </c>
      <c r="J191" s="38">
        <f t="shared" si="34"/>
        <v>0.24000000000000002</v>
      </c>
      <c r="K191" s="38">
        <f t="shared" si="34"/>
        <v>0.49</v>
      </c>
      <c r="L191" s="38">
        <f t="shared" si="34"/>
        <v>0.78</v>
      </c>
      <c r="M191" s="38">
        <f t="shared" si="34"/>
        <v>128.51</v>
      </c>
      <c r="N191" s="38">
        <f t="shared" si="34"/>
        <v>17.29</v>
      </c>
      <c r="O191" s="38">
        <f t="shared" si="34"/>
        <v>153.19999999999999</v>
      </c>
      <c r="P191" s="38">
        <f t="shared" si="34"/>
        <v>1.2000000000000002</v>
      </c>
      <c r="Q191" s="37"/>
      <c r="R191" s="5"/>
      <c r="S191" s="5"/>
      <c r="T191" s="5"/>
      <c r="U191" s="5"/>
    </row>
    <row r="192" spans="1:22" s="32" customFormat="1" ht="18.75" x14ac:dyDescent="0.3">
      <c r="A192" s="107"/>
      <c r="B192" s="37" t="s">
        <v>38</v>
      </c>
      <c r="C192" s="37" t="s">
        <v>29</v>
      </c>
      <c r="D192" s="37">
        <v>350</v>
      </c>
      <c r="E192" s="38">
        <f t="shared" ref="E192:P192" si="35">E184+E188+E190</f>
        <v>3.7199999999999998</v>
      </c>
      <c r="F192" s="38">
        <f t="shared" si="35"/>
        <v>7.4499999999999993</v>
      </c>
      <c r="G192" s="38">
        <f t="shared" si="35"/>
        <v>19.79</v>
      </c>
      <c r="H192" s="38">
        <f t="shared" si="35"/>
        <v>161.30000000000001</v>
      </c>
      <c r="I192" s="38">
        <f t="shared" si="35"/>
        <v>0.22999999999999998</v>
      </c>
      <c r="J192" s="38">
        <f t="shared" si="35"/>
        <v>0.45</v>
      </c>
      <c r="K192" s="38">
        <f t="shared" si="35"/>
        <v>0.45</v>
      </c>
      <c r="L192" s="38">
        <f t="shared" si="35"/>
        <v>0.67999999999999994</v>
      </c>
      <c r="M192" s="38">
        <f t="shared" si="35"/>
        <v>109.67999999999999</v>
      </c>
      <c r="N192" s="38">
        <f t="shared" si="35"/>
        <v>14.98</v>
      </c>
      <c r="O192" s="38">
        <f t="shared" si="35"/>
        <v>127.67</v>
      </c>
      <c r="P192" s="38">
        <f t="shared" si="35"/>
        <v>0.88</v>
      </c>
      <c r="Q192" s="37"/>
      <c r="R192" s="5"/>
      <c r="S192" s="5"/>
      <c r="T192" s="5"/>
      <c r="U192" s="5"/>
    </row>
    <row r="193" spans="1:21" s="32" customFormat="1" ht="18.75" customHeight="1" x14ac:dyDescent="0.3">
      <c r="A193" s="107" t="s">
        <v>39</v>
      </c>
      <c r="B193" s="118" t="s">
        <v>186</v>
      </c>
      <c r="C193" s="25" t="s">
        <v>19</v>
      </c>
      <c r="D193" s="25" t="s">
        <v>226</v>
      </c>
      <c r="E193" s="26">
        <v>0.4</v>
      </c>
      <c r="F193" s="26">
        <v>0.4</v>
      </c>
      <c r="G193" s="26">
        <v>9.8000000000000007</v>
      </c>
      <c r="H193" s="26">
        <v>44</v>
      </c>
      <c r="I193" s="26">
        <v>0.03</v>
      </c>
      <c r="J193" s="26">
        <v>0.02</v>
      </c>
      <c r="K193" s="26">
        <v>0.3</v>
      </c>
      <c r="L193" s="26">
        <v>10</v>
      </c>
      <c r="M193" s="26">
        <v>16</v>
      </c>
      <c r="N193" s="26">
        <v>9</v>
      </c>
      <c r="O193" s="26">
        <v>11</v>
      </c>
      <c r="P193" s="26">
        <v>2.2000000000000002</v>
      </c>
      <c r="Q193" s="109" t="s">
        <v>40</v>
      </c>
      <c r="R193" s="5"/>
      <c r="S193" s="5"/>
      <c r="T193" s="5"/>
      <c r="U193" s="5"/>
    </row>
    <row r="194" spans="1:21" s="52" customFormat="1" ht="18.75" x14ac:dyDescent="0.3">
      <c r="A194" s="107"/>
      <c r="B194" s="118"/>
      <c r="C194" s="25" t="s">
        <v>29</v>
      </c>
      <c r="D194" s="25" t="s">
        <v>226</v>
      </c>
      <c r="E194" s="26">
        <v>0.4</v>
      </c>
      <c r="F194" s="26">
        <v>0.4</v>
      </c>
      <c r="G194" s="26">
        <v>9.8000000000000007</v>
      </c>
      <c r="H194" s="26">
        <v>44</v>
      </c>
      <c r="I194" s="26">
        <v>0.03</v>
      </c>
      <c r="J194" s="26">
        <v>0.02</v>
      </c>
      <c r="K194" s="26">
        <v>0.3</v>
      </c>
      <c r="L194" s="26">
        <v>10</v>
      </c>
      <c r="M194" s="26">
        <v>16</v>
      </c>
      <c r="N194" s="26">
        <v>9</v>
      </c>
      <c r="O194" s="26">
        <v>11</v>
      </c>
      <c r="P194" s="26">
        <v>2.2000000000000002</v>
      </c>
      <c r="Q194" s="109"/>
      <c r="R194" s="51"/>
      <c r="S194" s="51"/>
      <c r="T194" s="51"/>
      <c r="U194" s="51"/>
    </row>
    <row r="195" spans="1:21" s="52" customFormat="1" ht="17.45" customHeight="1" x14ac:dyDescent="0.3">
      <c r="A195" s="107"/>
      <c r="B195" s="118"/>
      <c r="C195" s="27" t="s">
        <v>19</v>
      </c>
      <c r="D195" s="28">
        <v>200</v>
      </c>
      <c r="E195" s="29">
        <v>1</v>
      </c>
      <c r="F195" s="30">
        <v>0</v>
      </c>
      <c r="G195" s="30">
        <v>20.2</v>
      </c>
      <c r="H195" s="30">
        <v>85.3</v>
      </c>
      <c r="I195" s="31">
        <v>0</v>
      </c>
      <c r="J195" s="31">
        <v>0</v>
      </c>
      <c r="K195" s="31">
        <v>0.11</v>
      </c>
      <c r="L195" s="31">
        <v>0</v>
      </c>
      <c r="M195" s="31">
        <v>17</v>
      </c>
      <c r="N195" s="31">
        <v>9</v>
      </c>
      <c r="O195" s="31">
        <v>12</v>
      </c>
      <c r="P195" s="31">
        <v>2</v>
      </c>
      <c r="Q195" s="109" t="s">
        <v>41</v>
      </c>
      <c r="R195" s="51"/>
      <c r="S195" s="51"/>
      <c r="T195" s="51"/>
      <c r="U195" s="51"/>
    </row>
    <row r="196" spans="1:21" s="52" customFormat="1" ht="18.75" x14ac:dyDescent="0.3">
      <c r="A196" s="107"/>
      <c r="B196" s="118"/>
      <c r="C196" s="25" t="s">
        <v>29</v>
      </c>
      <c r="D196" s="28" t="s">
        <v>227</v>
      </c>
      <c r="E196" s="29">
        <v>1</v>
      </c>
      <c r="F196" s="30">
        <v>0</v>
      </c>
      <c r="G196" s="30">
        <v>20.2</v>
      </c>
      <c r="H196" s="30">
        <v>85.3</v>
      </c>
      <c r="I196" s="31">
        <v>0</v>
      </c>
      <c r="J196" s="31">
        <v>0</v>
      </c>
      <c r="K196" s="31">
        <v>0.11</v>
      </c>
      <c r="L196" s="31">
        <v>0</v>
      </c>
      <c r="M196" s="31">
        <v>17</v>
      </c>
      <c r="N196" s="31">
        <v>9</v>
      </c>
      <c r="O196" s="31">
        <v>12</v>
      </c>
      <c r="P196" s="31">
        <v>2</v>
      </c>
      <c r="Q196" s="109"/>
      <c r="R196" s="51"/>
      <c r="S196" s="51"/>
      <c r="T196" s="51"/>
      <c r="U196" s="51"/>
    </row>
    <row r="197" spans="1:21" s="32" customFormat="1" ht="21" customHeight="1" x14ac:dyDescent="0.3">
      <c r="A197" s="107" t="s">
        <v>42</v>
      </c>
      <c r="B197" s="110" t="s">
        <v>182</v>
      </c>
      <c r="C197" s="19" t="s">
        <v>19</v>
      </c>
      <c r="D197" s="19">
        <v>50</v>
      </c>
      <c r="E197" s="18">
        <v>0.6</v>
      </c>
      <c r="F197" s="18">
        <v>2.35</v>
      </c>
      <c r="G197" s="18">
        <v>3.85</v>
      </c>
      <c r="H197" s="18">
        <v>39</v>
      </c>
      <c r="I197" s="18">
        <v>8.0000000000000002E-3</v>
      </c>
      <c r="J197" s="18">
        <v>8.0000000000000002E-3</v>
      </c>
      <c r="K197" s="18">
        <v>0.35</v>
      </c>
      <c r="L197" s="18">
        <v>5</v>
      </c>
      <c r="M197" s="18">
        <v>11.5</v>
      </c>
      <c r="N197" s="18">
        <v>7</v>
      </c>
      <c r="O197" s="18">
        <v>21</v>
      </c>
      <c r="P197" s="18">
        <v>0.3</v>
      </c>
      <c r="Q197" s="111" t="s">
        <v>82</v>
      </c>
      <c r="R197" s="5"/>
      <c r="S197" s="5" t="s">
        <v>31</v>
      </c>
      <c r="T197" s="5"/>
      <c r="U197" s="5"/>
    </row>
    <row r="198" spans="1:21" s="32" customFormat="1" ht="20.100000000000001" customHeight="1" x14ac:dyDescent="0.3">
      <c r="A198" s="107"/>
      <c r="B198" s="110" t="s">
        <v>83</v>
      </c>
      <c r="C198" s="19" t="s">
        <v>29</v>
      </c>
      <c r="D198" s="19">
        <v>30</v>
      </c>
      <c r="E198" s="18">
        <v>0.7</v>
      </c>
      <c r="F198" s="18">
        <v>1.38</v>
      </c>
      <c r="G198" s="18">
        <v>3.7</v>
      </c>
      <c r="H198" s="18">
        <v>30.03</v>
      </c>
      <c r="I198" s="18">
        <v>5.0000000000000001E-3</v>
      </c>
      <c r="J198" s="18">
        <v>5.0000000000000001E-3</v>
      </c>
      <c r="K198" s="18">
        <v>0.21</v>
      </c>
      <c r="L198" s="18">
        <v>3</v>
      </c>
      <c r="M198" s="18">
        <v>6.9</v>
      </c>
      <c r="N198" s="18">
        <v>4.2</v>
      </c>
      <c r="O198" s="18">
        <v>12.6</v>
      </c>
      <c r="P198" s="18">
        <v>0.18</v>
      </c>
      <c r="Q198" s="111"/>
      <c r="R198" s="5" t="s">
        <v>31</v>
      </c>
      <c r="S198" s="5"/>
      <c r="T198" s="5"/>
      <c r="U198" s="5"/>
    </row>
    <row r="199" spans="1:21" s="32" customFormat="1" ht="18.75" customHeight="1" x14ac:dyDescent="0.3">
      <c r="A199" s="107"/>
      <c r="B199" s="111" t="s">
        <v>116</v>
      </c>
      <c r="C199" s="22" t="s">
        <v>19</v>
      </c>
      <c r="D199" s="22">
        <v>200</v>
      </c>
      <c r="E199" s="17">
        <v>1.45</v>
      </c>
      <c r="F199" s="17">
        <v>3.93</v>
      </c>
      <c r="G199" s="17">
        <v>10.199999999999999</v>
      </c>
      <c r="H199" s="17">
        <v>85</v>
      </c>
      <c r="I199" s="17">
        <v>0.05</v>
      </c>
      <c r="J199" s="17">
        <v>0.05</v>
      </c>
      <c r="K199" s="17">
        <v>0.8</v>
      </c>
      <c r="L199" s="17">
        <v>16.88</v>
      </c>
      <c r="M199" s="17">
        <v>40</v>
      </c>
      <c r="N199" s="17">
        <v>18.399999999999999</v>
      </c>
      <c r="O199" s="17">
        <v>74.400000000000006</v>
      </c>
      <c r="P199" s="17">
        <v>0.68</v>
      </c>
      <c r="Q199" s="109" t="s">
        <v>117</v>
      </c>
      <c r="R199" s="53"/>
      <c r="S199" s="54"/>
      <c r="T199" s="54"/>
      <c r="U199" s="5"/>
    </row>
    <row r="200" spans="1:21" s="32" customFormat="1" ht="18.75" x14ac:dyDescent="0.3">
      <c r="A200" s="107"/>
      <c r="B200" s="111"/>
      <c r="C200" s="22" t="s">
        <v>29</v>
      </c>
      <c r="D200" s="22">
        <v>150</v>
      </c>
      <c r="E200" s="17">
        <v>1.0900000000000001</v>
      </c>
      <c r="F200" s="17">
        <v>2.95</v>
      </c>
      <c r="G200" s="17">
        <v>7.65</v>
      </c>
      <c r="H200" s="17">
        <v>61.5</v>
      </c>
      <c r="I200" s="17">
        <v>4.4999999999999998E-2</v>
      </c>
      <c r="J200" s="17">
        <v>4.4999999999999998E-2</v>
      </c>
      <c r="K200" s="17">
        <v>0.72</v>
      </c>
      <c r="L200" s="17">
        <v>15.2</v>
      </c>
      <c r="M200" s="17">
        <v>36</v>
      </c>
      <c r="N200" s="17">
        <v>16.559999999999999</v>
      </c>
      <c r="O200" s="17">
        <v>66.959999999999994</v>
      </c>
      <c r="P200" s="17">
        <v>0.61</v>
      </c>
      <c r="Q200" s="109"/>
      <c r="R200" s="55"/>
      <c r="S200" s="5"/>
      <c r="T200" s="5"/>
      <c r="U200" s="5"/>
    </row>
    <row r="201" spans="1:21" s="32" customFormat="1" ht="18.75" customHeight="1" x14ac:dyDescent="0.3">
      <c r="A201" s="107"/>
      <c r="B201" s="114" t="s">
        <v>118</v>
      </c>
      <c r="C201" s="22" t="s">
        <v>19</v>
      </c>
      <c r="D201" s="22">
        <v>20</v>
      </c>
      <c r="E201" s="17">
        <v>1.2</v>
      </c>
      <c r="F201" s="17">
        <v>0.8</v>
      </c>
      <c r="G201" s="17">
        <v>8.4</v>
      </c>
      <c r="H201" s="17">
        <v>43.1</v>
      </c>
      <c r="I201" s="17">
        <v>0.03</v>
      </c>
      <c r="J201" s="17">
        <v>0.01</v>
      </c>
      <c r="K201" s="17">
        <v>0.32</v>
      </c>
      <c r="L201" s="17">
        <v>0.04</v>
      </c>
      <c r="M201" s="17">
        <v>4.3600000000000003</v>
      </c>
      <c r="N201" s="17">
        <v>1.8</v>
      </c>
      <c r="O201" s="17">
        <v>16.260000000000002</v>
      </c>
      <c r="P201" s="17">
        <v>0.16</v>
      </c>
      <c r="Q201" s="109" t="s">
        <v>119</v>
      </c>
      <c r="R201" s="55"/>
      <c r="S201" s="5"/>
      <c r="T201" s="5"/>
      <c r="U201" s="5"/>
    </row>
    <row r="202" spans="1:21" s="32" customFormat="1" ht="20.100000000000001" customHeight="1" x14ac:dyDescent="0.3">
      <c r="A202" s="107"/>
      <c r="B202" s="114"/>
      <c r="C202" s="22" t="s">
        <v>29</v>
      </c>
      <c r="D202" s="22">
        <v>20</v>
      </c>
      <c r="E202" s="17">
        <v>1.2</v>
      </c>
      <c r="F202" s="17">
        <v>0.8</v>
      </c>
      <c r="G202" s="17">
        <v>8.4</v>
      </c>
      <c r="H202" s="17">
        <v>43.1</v>
      </c>
      <c r="I202" s="17">
        <v>0.03</v>
      </c>
      <c r="J202" s="17">
        <v>0.01</v>
      </c>
      <c r="K202" s="17">
        <v>0.32</v>
      </c>
      <c r="L202" s="17">
        <v>0.04</v>
      </c>
      <c r="M202" s="17">
        <v>4.3600000000000003</v>
      </c>
      <c r="N202" s="17">
        <v>1.8</v>
      </c>
      <c r="O202" s="17">
        <v>16.260000000000002</v>
      </c>
      <c r="P202" s="17">
        <v>0.16</v>
      </c>
      <c r="Q202" s="109"/>
      <c r="R202" s="55"/>
      <c r="S202" s="5"/>
      <c r="T202" s="5"/>
      <c r="U202" s="5"/>
    </row>
    <row r="203" spans="1:21" s="32" customFormat="1" ht="18.75" customHeight="1" x14ac:dyDescent="0.3">
      <c r="A203" s="107"/>
      <c r="B203" s="114" t="s">
        <v>120</v>
      </c>
      <c r="C203" s="22" t="s">
        <v>19</v>
      </c>
      <c r="D203" s="102" t="s">
        <v>229</v>
      </c>
      <c r="E203" s="17">
        <v>9.41</v>
      </c>
      <c r="F203" s="17">
        <v>4.66</v>
      </c>
      <c r="G203" s="17">
        <v>10.54</v>
      </c>
      <c r="H203" s="17">
        <v>121.34</v>
      </c>
      <c r="I203" s="17">
        <v>7.0000000000000007E-2</v>
      </c>
      <c r="J203" s="17">
        <v>0.09</v>
      </c>
      <c r="K203" s="17">
        <v>1.1000000000000001</v>
      </c>
      <c r="L203" s="17">
        <v>1.6</v>
      </c>
      <c r="M203" s="17">
        <v>44.21</v>
      </c>
      <c r="N203" s="17">
        <v>26.25</v>
      </c>
      <c r="O203" s="17">
        <v>145.72</v>
      </c>
      <c r="P203" s="17">
        <v>0.97</v>
      </c>
      <c r="Q203" s="109" t="s">
        <v>121</v>
      </c>
      <c r="R203" s="33"/>
      <c r="S203" s="34"/>
      <c r="T203" s="34"/>
      <c r="U203" s="5"/>
    </row>
    <row r="204" spans="1:21" s="32" customFormat="1" ht="18.75" x14ac:dyDescent="0.3">
      <c r="A204" s="107"/>
      <c r="B204" s="114"/>
      <c r="C204" s="22" t="s">
        <v>29</v>
      </c>
      <c r="D204" s="102" t="s">
        <v>230</v>
      </c>
      <c r="E204" s="17">
        <v>6.72</v>
      </c>
      <c r="F204" s="17">
        <v>3.33</v>
      </c>
      <c r="G204" s="17">
        <v>7.53</v>
      </c>
      <c r="H204" s="17">
        <v>86.67</v>
      </c>
      <c r="I204" s="17">
        <v>0.05</v>
      </c>
      <c r="J204" s="17">
        <v>0.06</v>
      </c>
      <c r="K204" s="17">
        <v>0.79</v>
      </c>
      <c r="L204" s="17">
        <v>1.1399999999999999</v>
      </c>
      <c r="M204" s="17">
        <v>31.58</v>
      </c>
      <c r="N204" s="17">
        <v>18.78</v>
      </c>
      <c r="O204" s="17">
        <v>104.09</v>
      </c>
      <c r="P204" s="17">
        <v>0.69</v>
      </c>
      <c r="Q204" s="109"/>
      <c r="R204" s="33"/>
      <c r="S204" s="34"/>
      <c r="T204" s="34"/>
      <c r="U204" s="5"/>
    </row>
    <row r="205" spans="1:21" s="32" customFormat="1" ht="18.75" customHeight="1" x14ac:dyDescent="0.3">
      <c r="A205" s="107"/>
      <c r="B205" s="111" t="s">
        <v>211</v>
      </c>
      <c r="C205" s="22" t="s">
        <v>19</v>
      </c>
      <c r="D205" s="22">
        <v>130</v>
      </c>
      <c r="E205" s="17">
        <v>2.65</v>
      </c>
      <c r="F205" s="17">
        <v>4.16</v>
      </c>
      <c r="G205" s="17">
        <v>17.71</v>
      </c>
      <c r="H205" s="17">
        <v>118.95</v>
      </c>
      <c r="I205" s="17">
        <v>5.1999999999999998E-2</v>
      </c>
      <c r="J205" s="17">
        <v>0.34</v>
      </c>
      <c r="K205" s="17">
        <v>0.42</v>
      </c>
      <c r="L205" s="17">
        <v>1.9</v>
      </c>
      <c r="M205" s="17">
        <v>15.6</v>
      </c>
      <c r="N205" s="17">
        <v>13</v>
      </c>
      <c r="O205" s="17">
        <v>26.86</v>
      </c>
      <c r="P205" s="17">
        <v>0.33</v>
      </c>
      <c r="Q205" s="109" t="s">
        <v>123</v>
      </c>
      <c r="R205" s="5"/>
      <c r="S205" s="5"/>
      <c r="T205" s="5"/>
      <c r="U205" s="5"/>
    </row>
    <row r="206" spans="1:21" s="32" customFormat="1" ht="58.5" customHeight="1" x14ac:dyDescent="0.3">
      <c r="A206" s="107"/>
      <c r="B206" s="111"/>
      <c r="C206" s="22" t="s">
        <v>29</v>
      </c>
      <c r="D206" s="22">
        <v>110</v>
      </c>
      <c r="E206" s="17">
        <v>2.25</v>
      </c>
      <c r="F206" s="17">
        <v>3.52</v>
      </c>
      <c r="G206" s="17">
        <v>14.98</v>
      </c>
      <c r="H206" s="17">
        <v>100.65</v>
      </c>
      <c r="I206" s="17">
        <v>0.04</v>
      </c>
      <c r="J206" s="17">
        <v>0.28000000000000003</v>
      </c>
      <c r="K206" s="17">
        <v>0.35</v>
      </c>
      <c r="L206" s="17">
        <v>1.6</v>
      </c>
      <c r="M206" s="17">
        <v>13.2</v>
      </c>
      <c r="N206" s="17">
        <v>11</v>
      </c>
      <c r="O206" s="17">
        <v>22.7</v>
      </c>
      <c r="P206" s="17">
        <v>0.28000000000000003</v>
      </c>
      <c r="Q206" s="109"/>
      <c r="R206" s="5"/>
      <c r="S206" s="5"/>
      <c r="T206" s="5"/>
      <c r="U206" s="5"/>
    </row>
    <row r="207" spans="1:21" s="32" customFormat="1" ht="18.75" customHeight="1" x14ac:dyDescent="0.3">
      <c r="A207" s="107"/>
      <c r="B207" s="111" t="s">
        <v>69</v>
      </c>
      <c r="C207" s="22" t="s">
        <v>19</v>
      </c>
      <c r="D207" s="22">
        <v>180</v>
      </c>
      <c r="E207" s="17">
        <v>0.5</v>
      </c>
      <c r="F207" s="17">
        <v>0</v>
      </c>
      <c r="G207" s="17">
        <v>24.66</v>
      </c>
      <c r="H207" s="17">
        <v>100.66</v>
      </c>
      <c r="I207" s="17">
        <v>0</v>
      </c>
      <c r="J207" s="17">
        <v>0</v>
      </c>
      <c r="K207" s="17">
        <v>9.9000000000000005E-2</v>
      </c>
      <c r="L207" s="17">
        <v>0</v>
      </c>
      <c r="M207" s="17">
        <v>15.3</v>
      </c>
      <c r="N207" s="17">
        <v>29.7</v>
      </c>
      <c r="O207" s="17">
        <v>81.900000000000006</v>
      </c>
      <c r="P207" s="17">
        <v>2.52</v>
      </c>
      <c r="Q207" s="109" t="s">
        <v>70</v>
      </c>
      <c r="R207" s="5"/>
      <c r="S207" s="5"/>
      <c r="T207" s="5"/>
      <c r="U207" s="5"/>
    </row>
    <row r="208" spans="1:21" s="32" customFormat="1" ht="18.75" x14ac:dyDescent="0.3">
      <c r="A208" s="107"/>
      <c r="B208" s="111"/>
      <c r="C208" s="22" t="s">
        <v>29</v>
      </c>
      <c r="D208" s="22">
        <v>150</v>
      </c>
      <c r="E208" s="17">
        <v>0.42</v>
      </c>
      <c r="F208" s="17">
        <v>0</v>
      </c>
      <c r="G208" s="17">
        <v>20.5</v>
      </c>
      <c r="H208" s="17">
        <v>83.88</v>
      </c>
      <c r="I208" s="17">
        <v>0</v>
      </c>
      <c r="J208" s="17">
        <v>0</v>
      </c>
      <c r="K208" s="17">
        <v>8.3000000000000004E-2</v>
      </c>
      <c r="L208" s="17">
        <v>0</v>
      </c>
      <c r="M208" s="17">
        <v>12.75</v>
      </c>
      <c r="N208" s="17">
        <v>24.75</v>
      </c>
      <c r="O208" s="17">
        <v>68.25</v>
      </c>
      <c r="P208" s="17">
        <v>2.1</v>
      </c>
      <c r="Q208" s="109"/>
      <c r="R208" s="5"/>
      <c r="S208" s="5"/>
      <c r="T208" s="5"/>
      <c r="U208" s="5"/>
    </row>
    <row r="209" spans="1:21" s="32" customFormat="1" ht="18.75" customHeight="1" x14ac:dyDescent="0.3">
      <c r="A209" s="107"/>
      <c r="B209" s="137" t="s">
        <v>48</v>
      </c>
      <c r="C209" s="22" t="s">
        <v>19</v>
      </c>
      <c r="D209" s="22">
        <v>20</v>
      </c>
      <c r="E209" s="17">
        <v>1.52</v>
      </c>
      <c r="F209" s="17">
        <v>0.16</v>
      </c>
      <c r="G209" s="17">
        <v>9.84</v>
      </c>
      <c r="H209" s="17">
        <v>47</v>
      </c>
      <c r="I209" s="17">
        <f t="shared" ref="I209:P209" si="36">I210*2</f>
        <v>3.2000000000000001E-2</v>
      </c>
      <c r="J209" s="17">
        <f t="shared" si="36"/>
        <v>0.02</v>
      </c>
      <c r="K209" s="17">
        <f t="shared" si="36"/>
        <v>0.32</v>
      </c>
      <c r="L209" s="17">
        <f t="shared" si="36"/>
        <v>0</v>
      </c>
      <c r="M209" s="17">
        <f t="shared" si="36"/>
        <v>4.5999999999999996</v>
      </c>
      <c r="N209" s="17">
        <f t="shared" si="36"/>
        <v>6.6</v>
      </c>
      <c r="O209" s="17">
        <f t="shared" si="36"/>
        <v>17.399999999999999</v>
      </c>
      <c r="P209" s="17">
        <f t="shared" si="36"/>
        <v>0.4</v>
      </c>
      <c r="Q209" s="109" t="s">
        <v>49</v>
      </c>
      <c r="R209" s="5"/>
      <c r="S209" s="5"/>
      <c r="T209" s="5"/>
      <c r="U209" s="5"/>
    </row>
    <row r="210" spans="1:21" s="32" customFormat="1" ht="18.75" x14ac:dyDescent="0.3">
      <c r="A210" s="107"/>
      <c r="B210" s="137"/>
      <c r="C210" s="56" t="s">
        <v>29</v>
      </c>
      <c r="D210" s="22">
        <v>10</v>
      </c>
      <c r="E210" s="17">
        <v>0.76</v>
      </c>
      <c r="F210" s="17">
        <v>0.08</v>
      </c>
      <c r="G210" s="17">
        <v>4.92</v>
      </c>
      <c r="H210" s="17">
        <v>23.5</v>
      </c>
      <c r="I210" s="17">
        <v>1.6E-2</v>
      </c>
      <c r="J210" s="17">
        <v>0.01</v>
      </c>
      <c r="K210" s="17">
        <v>0.16</v>
      </c>
      <c r="L210" s="17">
        <v>0</v>
      </c>
      <c r="M210" s="17">
        <v>2.2999999999999998</v>
      </c>
      <c r="N210" s="17">
        <v>3.3</v>
      </c>
      <c r="O210" s="17">
        <v>8.6999999999999993</v>
      </c>
      <c r="P210" s="17">
        <v>0.2</v>
      </c>
      <c r="Q210" s="109"/>
      <c r="R210" s="5"/>
      <c r="S210" s="5"/>
      <c r="T210" s="5"/>
      <c r="U210" s="5" t="s">
        <v>31</v>
      </c>
    </row>
    <row r="211" spans="1:21" s="32" customFormat="1" ht="18.75" customHeight="1" x14ac:dyDescent="0.3">
      <c r="A211" s="107"/>
      <c r="B211" s="114" t="s">
        <v>50</v>
      </c>
      <c r="C211" s="22" t="s">
        <v>19</v>
      </c>
      <c r="D211" s="22">
        <v>30</v>
      </c>
      <c r="E211" s="17">
        <v>1.98</v>
      </c>
      <c r="F211" s="17">
        <v>0.36</v>
      </c>
      <c r="G211" s="17">
        <v>10.02</v>
      </c>
      <c r="H211" s="17">
        <v>52.2</v>
      </c>
      <c r="I211" s="17">
        <v>1.6</v>
      </c>
      <c r="J211" s="17">
        <v>0.03</v>
      </c>
      <c r="K211" s="17">
        <v>0.21</v>
      </c>
      <c r="L211" s="17">
        <v>0</v>
      </c>
      <c r="M211" s="17">
        <v>10.5</v>
      </c>
      <c r="N211" s="17">
        <v>14.1</v>
      </c>
      <c r="O211" s="17">
        <v>47.4</v>
      </c>
      <c r="P211" s="17">
        <v>1.17</v>
      </c>
      <c r="Q211" s="109" t="s">
        <v>51</v>
      </c>
      <c r="R211" s="5"/>
      <c r="S211" s="5"/>
      <c r="T211" s="5"/>
      <c r="U211" s="5"/>
    </row>
    <row r="212" spans="1:21" s="32" customFormat="1" ht="18.75" x14ac:dyDescent="0.3">
      <c r="A212" s="107"/>
      <c r="B212" s="114"/>
      <c r="C212" s="22" t="s">
        <v>29</v>
      </c>
      <c r="D212" s="22">
        <v>30</v>
      </c>
      <c r="E212" s="17">
        <v>1.98</v>
      </c>
      <c r="F212" s="17">
        <v>0.36</v>
      </c>
      <c r="G212" s="17">
        <v>10.02</v>
      </c>
      <c r="H212" s="17">
        <v>52.2</v>
      </c>
      <c r="I212" s="17">
        <v>1.6</v>
      </c>
      <c r="J212" s="17">
        <v>0.03</v>
      </c>
      <c r="K212" s="17">
        <v>0.21</v>
      </c>
      <c r="L212" s="17">
        <v>0</v>
      </c>
      <c r="M212" s="17">
        <v>10.5</v>
      </c>
      <c r="N212" s="17">
        <v>14.1</v>
      </c>
      <c r="O212" s="17">
        <v>47.4</v>
      </c>
      <c r="P212" s="17">
        <v>1.17</v>
      </c>
      <c r="Q212" s="109"/>
      <c r="R212" s="5"/>
      <c r="S212" s="5"/>
      <c r="T212" s="5"/>
      <c r="U212" s="5"/>
    </row>
    <row r="213" spans="1:21" s="32" customFormat="1" ht="18.75" x14ac:dyDescent="0.3">
      <c r="A213" s="107"/>
      <c r="B213" s="37" t="s">
        <v>37</v>
      </c>
      <c r="C213" s="37" t="s">
        <v>19</v>
      </c>
      <c r="D213" s="37">
        <v>707</v>
      </c>
      <c r="E213" s="38">
        <f t="shared" ref="E213:P213" si="37">E197+E199+E201+E203+E205+E207+E209+E211</f>
        <v>19.310000000000002</v>
      </c>
      <c r="F213" s="38">
        <f t="shared" si="37"/>
        <v>16.419999999999998</v>
      </c>
      <c r="G213" s="38">
        <f t="shared" si="37"/>
        <v>95.22</v>
      </c>
      <c r="H213" s="38">
        <f t="shared" si="37"/>
        <v>607.25</v>
      </c>
      <c r="I213" s="38">
        <f t="shared" si="37"/>
        <v>1.8420000000000001</v>
      </c>
      <c r="J213" s="38">
        <f t="shared" si="37"/>
        <v>0.54800000000000004</v>
      </c>
      <c r="K213" s="38">
        <f t="shared" si="37"/>
        <v>3.6190000000000002</v>
      </c>
      <c r="L213" s="38">
        <f t="shared" si="37"/>
        <v>25.419999999999998</v>
      </c>
      <c r="M213" s="38">
        <f t="shared" si="37"/>
        <v>146.07</v>
      </c>
      <c r="N213" s="38">
        <f t="shared" si="37"/>
        <v>116.85</v>
      </c>
      <c r="O213" s="38">
        <f t="shared" si="37"/>
        <v>430.93999999999994</v>
      </c>
      <c r="P213" s="38">
        <f t="shared" si="37"/>
        <v>6.53</v>
      </c>
      <c r="Q213" s="37"/>
      <c r="R213" s="5"/>
      <c r="S213" s="5"/>
      <c r="T213" s="5"/>
      <c r="U213" s="5"/>
    </row>
    <row r="214" spans="1:21" s="32" customFormat="1" ht="18.75" x14ac:dyDescent="0.3">
      <c r="A214" s="107"/>
      <c r="B214" s="57" t="s">
        <v>38</v>
      </c>
      <c r="C214" s="57" t="s">
        <v>29</v>
      </c>
      <c r="D214" s="37">
        <v>550</v>
      </c>
      <c r="E214" s="38">
        <f t="shared" ref="E214:P214" si="38">E198+E200+E202+E204+E206+E208+E210+E212</f>
        <v>15.120000000000001</v>
      </c>
      <c r="F214" s="38">
        <f t="shared" si="38"/>
        <v>12.42</v>
      </c>
      <c r="G214" s="38">
        <f t="shared" si="38"/>
        <v>77.7</v>
      </c>
      <c r="H214" s="38">
        <f t="shared" si="38"/>
        <v>481.53000000000003</v>
      </c>
      <c r="I214" s="38">
        <f t="shared" si="38"/>
        <v>1.786</v>
      </c>
      <c r="J214" s="38">
        <f t="shared" si="38"/>
        <v>0.44000000000000006</v>
      </c>
      <c r="K214" s="38">
        <f t="shared" si="38"/>
        <v>2.8430000000000004</v>
      </c>
      <c r="L214" s="38">
        <f t="shared" si="38"/>
        <v>20.98</v>
      </c>
      <c r="M214" s="38">
        <f t="shared" si="38"/>
        <v>117.59</v>
      </c>
      <c r="N214" s="38">
        <f t="shared" si="38"/>
        <v>94.49</v>
      </c>
      <c r="O214" s="38">
        <f t="shared" si="38"/>
        <v>346.96</v>
      </c>
      <c r="P214" s="38">
        <f t="shared" si="38"/>
        <v>5.3900000000000006</v>
      </c>
      <c r="Q214" s="57"/>
      <c r="R214" s="5" t="s">
        <v>31</v>
      </c>
      <c r="S214" s="5"/>
      <c r="T214" s="5"/>
      <c r="U214" s="5"/>
    </row>
    <row r="215" spans="1:21" s="32" customFormat="1" ht="18.75" customHeight="1" x14ac:dyDescent="0.3">
      <c r="A215" s="107" t="s">
        <v>52</v>
      </c>
      <c r="B215" s="111" t="s">
        <v>124</v>
      </c>
      <c r="C215" s="22" t="s">
        <v>19</v>
      </c>
      <c r="D215" s="22">
        <v>60</v>
      </c>
      <c r="E215" s="17">
        <v>4.6900000000000004</v>
      </c>
      <c r="F215" s="17">
        <v>4.1399999999999997</v>
      </c>
      <c r="G215" s="17">
        <v>30.28</v>
      </c>
      <c r="H215" s="17">
        <v>177.19</v>
      </c>
      <c r="I215" s="17">
        <v>0.08</v>
      </c>
      <c r="J215" s="17">
        <v>0.06</v>
      </c>
      <c r="K215" s="17">
        <v>1.03</v>
      </c>
      <c r="L215" s="17">
        <v>0.06</v>
      </c>
      <c r="M215" s="17">
        <v>20.73</v>
      </c>
      <c r="N215" s="17">
        <v>0</v>
      </c>
      <c r="O215" s="17">
        <v>55.6</v>
      </c>
      <c r="P215" s="17">
        <v>0.57999999999999996</v>
      </c>
      <c r="Q215" s="109" t="s">
        <v>125</v>
      </c>
      <c r="R215" s="5"/>
      <c r="S215" s="5" t="s">
        <v>31</v>
      </c>
      <c r="T215" s="5"/>
      <c r="U215" s="5"/>
    </row>
    <row r="216" spans="1:21" s="32" customFormat="1" ht="18.75" x14ac:dyDescent="0.3">
      <c r="A216" s="107"/>
      <c r="B216" s="111"/>
      <c r="C216" s="22" t="s">
        <v>29</v>
      </c>
      <c r="D216" s="22">
        <v>60</v>
      </c>
      <c r="E216" s="17">
        <v>4.6900000000000004</v>
      </c>
      <c r="F216" s="17">
        <v>4.1399999999999997</v>
      </c>
      <c r="G216" s="17">
        <v>30.28</v>
      </c>
      <c r="H216" s="17">
        <v>177.19</v>
      </c>
      <c r="I216" s="17">
        <v>0.08</v>
      </c>
      <c r="J216" s="17">
        <v>0.06</v>
      </c>
      <c r="K216" s="17">
        <v>1.03</v>
      </c>
      <c r="L216" s="17">
        <v>0.06</v>
      </c>
      <c r="M216" s="17">
        <v>20.73</v>
      </c>
      <c r="N216" s="17">
        <v>0</v>
      </c>
      <c r="O216" s="17">
        <v>55.6</v>
      </c>
      <c r="P216" s="17">
        <v>0.57999999999999996</v>
      </c>
      <c r="Q216" s="109"/>
      <c r="R216" s="5"/>
      <c r="S216" s="5"/>
      <c r="T216" s="5"/>
      <c r="U216" s="5"/>
    </row>
    <row r="217" spans="1:21" s="32" customFormat="1" ht="18.75" customHeight="1" x14ac:dyDescent="0.3">
      <c r="A217" s="107"/>
      <c r="B217" s="111" t="s">
        <v>216</v>
      </c>
      <c r="C217" s="22" t="s">
        <v>19</v>
      </c>
      <c r="D217" s="22">
        <v>150</v>
      </c>
      <c r="E217" s="17">
        <v>4.58</v>
      </c>
      <c r="F217" s="17">
        <v>4.08</v>
      </c>
      <c r="G217" s="17">
        <v>7.58</v>
      </c>
      <c r="H217" s="17">
        <v>85</v>
      </c>
      <c r="I217" s="17">
        <v>0.06</v>
      </c>
      <c r="J217" s="17">
        <v>0.24</v>
      </c>
      <c r="K217" s="17">
        <v>0.16</v>
      </c>
      <c r="L217" s="17">
        <v>2.0499999999999998</v>
      </c>
      <c r="M217" s="17">
        <v>189.6</v>
      </c>
      <c r="N217" s="17">
        <v>22.1</v>
      </c>
      <c r="O217" s="17">
        <v>142.19999999999999</v>
      </c>
      <c r="P217" s="17">
        <v>0.16</v>
      </c>
      <c r="Q217" s="109" t="s">
        <v>81</v>
      </c>
      <c r="R217" s="5"/>
      <c r="S217" s="5"/>
      <c r="T217" s="5"/>
      <c r="U217" s="5"/>
    </row>
    <row r="218" spans="1:21" s="32" customFormat="1" ht="18.75" x14ac:dyDescent="0.3">
      <c r="A218" s="107"/>
      <c r="B218" s="111"/>
      <c r="C218" s="22" t="s">
        <v>29</v>
      </c>
      <c r="D218" s="22">
        <v>150</v>
      </c>
      <c r="E218" s="17">
        <v>4.58</v>
      </c>
      <c r="F218" s="17">
        <v>4.08</v>
      </c>
      <c r="G218" s="17">
        <v>7.58</v>
      </c>
      <c r="H218" s="17">
        <v>85</v>
      </c>
      <c r="I218" s="17">
        <v>0.06</v>
      </c>
      <c r="J218" s="17">
        <v>0.24</v>
      </c>
      <c r="K218" s="17">
        <v>0.16</v>
      </c>
      <c r="L218" s="17">
        <v>2.0499999999999998</v>
      </c>
      <c r="M218" s="17">
        <v>189.6</v>
      </c>
      <c r="N218" s="17">
        <v>22.1</v>
      </c>
      <c r="O218" s="17">
        <v>142.19999999999999</v>
      </c>
      <c r="P218" s="17">
        <v>0.16</v>
      </c>
      <c r="Q218" s="109"/>
      <c r="R218" s="5"/>
      <c r="S218" s="5"/>
      <c r="T218" s="5"/>
      <c r="U218" s="5"/>
    </row>
    <row r="219" spans="1:21" s="32" customFormat="1" ht="18.75" x14ac:dyDescent="0.3">
      <c r="A219" s="107"/>
      <c r="B219" s="37" t="s">
        <v>37</v>
      </c>
      <c r="C219" s="37" t="s">
        <v>19</v>
      </c>
      <c r="D219" s="37">
        <v>260</v>
      </c>
      <c r="E219" s="38">
        <f t="shared" ref="E219:P219" si="39">E215+E217</f>
        <v>9.27</v>
      </c>
      <c r="F219" s="38">
        <f t="shared" si="39"/>
        <v>8.2199999999999989</v>
      </c>
      <c r="G219" s="38">
        <f t="shared" si="39"/>
        <v>37.86</v>
      </c>
      <c r="H219" s="38">
        <f t="shared" si="39"/>
        <v>262.19</v>
      </c>
      <c r="I219" s="38">
        <f t="shared" si="39"/>
        <v>0.14000000000000001</v>
      </c>
      <c r="J219" s="38">
        <f t="shared" si="39"/>
        <v>0.3</v>
      </c>
      <c r="K219" s="38">
        <f t="shared" si="39"/>
        <v>1.19</v>
      </c>
      <c r="L219" s="38">
        <f t="shared" si="39"/>
        <v>2.11</v>
      </c>
      <c r="M219" s="38">
        <f t="shared" si="39"/>
        <v>210.32999999999998</v>
      </c>
      <c r="N219" s="38">
        <f t="shared" si="39"/>
        <v>22.1</v>
      </c>
      <c r="O219" s="38">
        <f t="shared" si="39"/>
        <v>197.79999999999998</v>
      </c>
      <c r="P219" s="38">
        <f t="shared" si="39"/>
        <v>0.74</v>
      </c>
      <c r="Q219" s="37"/>
      <c r="R219" s="5"/>
      <c r="S219" s="5"/>
      <c r="T219" s="5"/>
      <c r="U219" s="5"/>
    </row>
    <row r="220" spans="1:21" s="32" customFormat="1" ht="18.75" x14ac:dyDescent="0.3">
      <c r="A220" s="107"/>
      <c r="B220" s="37" t="s">
        <v>38</v>
      </c>
      <c r="C220" s="37" t="s">
        <v>29</v>
      </c>
      <c r="D220" s="37">
        <v>210</v>
      </c>
      <c r="E220" s="38">
        <f t="shared" ref="E220:P220" si="40">E216+E218</f>
        <v>9.27</v>
      </c>
      <c r="F220" s="38">
        <f t="shared" si="40"/>
        <v>8.2199999999999989</v>
      </c>
      <c r="G220" s="38">
        <f t="shared" si="40"/>
        <v>37.86</v>
      </c>
      <c r="H220" s="38">
        <f t="shared" si="40"/>
        <v>262.19</v>
      </c>
      <c r="I220" s="38">
        <f t="shared" si="40"/>
        <v>0.14000000000000001</v>
      </c>
      <c r="J220" s="38">
        <f t="shared" si="40"/>
        <v>0.3</v>
      </c>
      <c r="K220" s="38">
        <f t="shared" si="40"/>
        <v>1.19</v>
      </c>
      <c r="L220" s="38">
        <f t="shared" si="40"/>
        <v>2.11</v>
      </c>
      <c r="M220" s="38">
        <f t="shared" si="40"/>
        <v>210.32999999999998</v>
      </c>
      <c r="N220" s="38">
        <f t="shared" si="40"/>
        <v>22.1</v>
      </c>
      <c r="O220" s="38">
        <f t="shared" si="40"/>
        <v>197.79999999999998</v>
      </c>
      <c r="P220" s="38">
        <f t="shared" si="40"/>
        <v>0.74</v>
      </c>
      <c r="Q220" s="37"/>
      <c r="R220" s="5"/>
      <c r="S220" s="5"/>
      <c r="T220" s="5"/>
      <c r="U220" s="5"/>
    </row>
    <row r="221" spans="1:21" s="32" customFormat="1" ht="18.75" x14ac:dyDescent="0.3">
      <c r="A221" s="121"/>
      <c r="B221" s="37" t="s">
        <v>57</v>
      </c>
      <c r="C221" s="37" t="s">
        <v>19</v>
      </c>
      <c r="D221" s="37">
        <f t="shared" ref="D221:P221" si="41">D191+D213+D219</f>
        <v>1374</v>
      </c>
      <c r="E221" s="38">
        <f t="shared" si="41"/>
        <v>34.56</v>
      </c>
      <c r="F221" s="38">
        <f t="shared" si="41"/>
        <v>29.389999999999997</v>
      </c>
      <c r="G221" s="38">
        <f t="shared" si="41"/>
        <v>169.36</v>
      </c>
      <c r="H221" s="38">
        <f t="shared" si="41"/>
        <v>1051.0999999999999</v>
      </c>
      <c r="I221" s="38">
        <f t="shared" si="41"/>
        <v>2.0920000000000001</v>
      </c>
      <c r="J221" s="38">
        <f t="shared" si="41"/>
        <v>1.0880000000000001</v>
      </c>
      <c r="K221" s="38">
        <f t="shared" si="41"/>
        <v>5.2989999999999995</v>
      </c>
      <c r="L221" s="38">
        <f t="shared" si="41"/>
        <v>28.31</v>
      </c>
      <c r="M221" s="38">
        <f t="shared" si="41"/>
        <v>484.90999999999997</v>
      </c>
      <c r="N221" s="38">
        <f t="shared" si="41"/>
        <v>156.23999999999998</v>
      </c>
      <c r="O221" s="38">
        <f t="shared" si="41"/>
        <v>781.93999999999983</v>
      </c>
      <c r="P221" s="38">
        <f t="shared" si="41"/>
        <v>8.4700000000000006</v>
      </c>
      <c r="Q221" s="37"/>
      <c r="R221" s="5"/>
      <c r="S221" s="5"/>
      <c r="T221" s="5"/>
      <c r="U221" s="5"/>
    </row>
    <row r="222" spans="1:21" s="32" customFormat="1" ht="18.75" x14ac:dyDescent="0.3">
      <c r="A222" s="121"/>
      <c r="B222" s="37" t="s">
        <v>58</v>
      </c>
      <c r="C222" s="37" t="s">
        <v>29</v>
      </c>
      <c r="D222" s="37">
        <f t="shared" ref="D222:P222" si="42">D192+D214+D220</f>
        <v>1110</v>
      </c>
      <c r="E222" s="38">
        <f t="shared" si="42"/>
        <v>28.11</v>
      </c>
      <c r="F222" s="38">
        <f t="shared" si="42"/>
        <v>28.089999999999996</v>
      </c>
      <c r="G222" s="38">
        <f t="shared" si="42"/>
        <v>135.35000000000002</v>
      </c>
      <c r="H222" s="38">
        <f t="shared" si="42"/>
        <v>905.02</v>
      </c>
      <c r="I222" s="38">
        <f t="shared" si="42"/>
        <v>2.1560000000000001</v>
      </c>
      <c r="J222" s="38">
        <f t="shared" si="42"/>
        <v>1.1900000000000002</v>
      </c>
      <c r="K222" s="38">
        <f t="shared" si="42"/>
        <v>4.4830000000000005</v>
      </c>
      <c r="L222" s="38">
        <f t="shared" si="42"/>
        <v>23.77</v>
      </c>
      <c r="M222" s="38">
        <f t="shared" si="42"/>
        <v>437.59999999999997</v>
      </c>
      <c r="N222" s="38">
        <f t="shared" si="42"/>
        <v>131.57</v>
      </c>
      <c r="O222" s="38">
        <f t="shared" si="42"/>
        <v>672.43</v>
      </c>
      <c r="P222" s="38">
        <f t="shared" si="42"/>
        <v>7.0100000000000007</v>
      </c>
      <c r="Q222" s="37"/>
      <c r="R222" s="5"/>
      <c r="S222" s="5"/>
      <c r="T222" s="5"/>
      <c r="U222" s="5"/>
    </row>
    <row r="223" spans="1:21" s="32" customFormat="1" ht="27.6" customHeight="1" x14ac:dyDescent="0.3">
      <c r="A223" s="132" t="s">
        <v>5</v>
      </c>
      <c r="B223" s="122" t="s">
        <v>6</v>
      </c>
      <c r="C223" s="122"/>
      <c r="D223" s="122" t="s">
        <v>7</v>
      </c>
      <c r="E223" s="122" t="s">
        <v>8</v>
      </c>
      <c r="F223" s="122"/>
      <c r="G223" s="122"/>
      <c r="H223" s="122" t="s">
        <v>9</v>
      </c>
      <c r="I223" s="107" t="s">
        <v>10</v>
      </c>
      <c r="J223" s="107"/>
      <c r="K223" s="107"/>
      <c r="L223" s="107"/>
      <c r="M223" s="107" t="s">
        <v>11</v>
      </c>
      <c r="N223" s="107"/>
      <c r="O223" s="107"/>
      <c r="P223" s="107"/>
      <c r="Q223" s="122" t="s">
        <v>12</v>
      </c>
      <c r="R223" s="5"/>
      <c r="S223" s="5"/>
      <c r="T223" s="5"/>
      <c r="U223" s="5"/>
    </row>
    <row r="224" spans="1:21" s="32" customFormat="1" ht="44.85" customHeight="1" x14ac:dyDescent="0.3">
      <c r="A224" s="132"/>
      <c r="B224" s="122"/>
      <c r="C224" s="122"/>
      <c r="D224" s="122"/>
      <c r="E224" s="41" t="s">
        <v>13</v>
      </c>
      <c r="F224" s="41" t="s">
        <v>14</v>
      </c>
      <c r="G224" s="41" t="s">
        <v>15</v>
      </c>
      <c r="H224" s="122"/>
      <c r="I224" s="13" t="s">
        <v>16</v>
      </c>
      <c r="J224" s="13" t="s">
        <v>17</v>
      </c>
      <c r="K224" s="13" t="s">
        <v>18</v>
      </c>
      <c r="L224" s="13" t="s">
        <v>19</v>
      </c>
      <c r="M224" s="13" t="s">
        <v>20</v>
      </c>
      <c r="N224" s="13" t="s">
        <v>21</v>
      </c>
      <c r="O224" s="13" t="s">
        <v>22</v>
      </c>
      <c r="P224" s="13" t="s">
        <v>23</v>
      </c>
      <c r="Q224" s="122"/>
      <c r="R224" s="5"/>
      <c r="S224" s="5"/>
      <c r="T224" s="5"/>
      <c r="U224" s="5"/>
    </row>
    <row r="225" spans="1:21" s="32" customFormat="1" ht="18.75" customHeight="1" x14ac:dyDescent="0.35">
      <c r="A225" s="106" t="s">
        <v>126</v>
      </c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5"/>
      <c r="S225" s="5"/>
      <c r="T225" s="5"/>
      <c r="U225" s="5"/>
    </row>
    <row r="226" spans="1:21" s="32" customFormat="1" ht="19.5" customHeight="1" x14ac:dyDescent="0.35">
      <c r="A226" s="124" t="s">
        <v>127</v>
      </c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5"/>
      <c r="S226" s="5"/>
      <c r="T226" s="5"/>
      <c r="U226" s="5"/>
    </row>
    <row r="227" spans="1:21" s="32" customFormat="1" ht="19.5" customHeight="1" x14ac:dyDescent="0.3">
      <c r="A227" s="107" t="s">
        <v>60</v>
      </c>
      <c r="B227" s="108" t="s">
        <v>27</v>
      </c>
      <c r="C227" s="16" t="s">
        <v>19</v>
      </c>
      <c r="D227" s="104" t="s">
        <v>225</v>
      </c>
      <c r="E227" s="17">
        <v>5.0999999999999996</v>
      </c>
      <c r="F227" s="17">
        <v>4.5999999999999996</v>
      </c>
      <c r="G227" s="17">
        <v>0.3</v>
      </c>
      <c r="H227" s="17">
        <v>63</v>
      </c>
      <c r="I227" s="17">
        <v>0.03</v>
      </c>
      <c r="J227" s="17">
        <v>0.18</v>
      </c>
      <c r="K227" s="17">
        <v>0.08</v>
      </c>
      <c r="L227" s="17">
        <v>0</v>
      </c>
      <c r="M227" s="17">
        <v>22</v>
      </c>
      <c r="N227" s="17">
        <v>0</v>
      </c>
      <c r="O227" s="17">
        <v>76.8</v>
      </c>
      <c r="P227" s="17">
        <v>1</v>
      </c>
      <c r="Q227" s="109" t="s">
        <v>28</v>
      </c>
      <c r="R227" s="5"/>
      <c r="S227" s="5"/>
      <c r="T227" s="5"/>
      <c r="U227" s="5"/>
    </row>
    <row r="228" spans="1:21" s="32" customFormat="1" ht="18.75" x14ac:dyDescent="0.3">
      <c r="A228" s="107"/>
      <c r="B228" s="108"/>
      <c r="C228" s="16" t="s">
        <v>29</v>
      </c>
      <c r="D228" s="104" t="s">
        <v>225</v>
      </c>
      <c r="E228" s="17">
        <v>5.0999999999999996</v>
      </c>
      <c r="F228" s="17">
        <v>4.5999999999999996</v>
      </c>
      <c r="G228" s="17">
        <v>0.3</v>
      </c>
      <c r="H228" s="17">
        <v>63</v>
      </c>
      <c r="I228" s="17">
        <v>0.03</v>
      </c>
      <c r="J228" s="17">
        <v>0.18</v>
      </c>
      <c r="K228" s="17">
        <v>0.08</v>
      </c>
      <c r="L228" s="17">
        <v>0</v>
      </c>
      <c r="M228" s="17">
        <v>22</v>
      </c>
      <c r="N228" s="17">
        <v>0</v>
      </c>
      <c r="O228" s="17">
        <v>76.8</v>
      </c>
      <c r="P228" s="17">
        <v>1</v>
      </c>
      <c r="Q228" s="109"/>
      <c r="R228" s="5"/>
      <c r="S228" s="5"/>
      <c r="T228" s="5"/>
      <c r="U228" s="5"/>
    </row>
    <row r="229" spans="1:21" s="32" customFormat="1" ht="19.5" customHeight="1" x14ac:dyDescent="0.3">
      <c r="A229" s="107"/>
      <c r="B229" s="111" t="s">
        <v>182</v>
      </c>
      <c r="C229" s="22" t="s">
        <v>19</v>
      </c>
      <c r="D229" s="22">
        <v>50</v>
      </c>
      <c r="E229" s="17">
        <v>1.17</v>
      </c>
      <c r="F229" s="17">
        <v>2.2999999999999998</v>
      </c>
      <c r="G229" s="17">
        <v>6.17</v>
      </c>
      <c r="H229" s="17">
        <v>50.05</v>
      </c>
      <c r="I229" s="17">
        <v>0.05</v>
      </c>
      <c r="J229" s="17">
        <v>0.05</v>
      </c>
      <c r="K229" s="17">
        <v>0.33</v>
      </c>
      <c r="L229" s="17">
        <v>3.37</v>
      </c>
      <c r="M229" s="17">
        <v>19.12</v>
      </c>
      <c r="N229" s="17">
        <v>14.82</v>
      </c>
      <c r="O229" s="17">
        <v>19.100000000000001</v>
      </c>
      <c r="P229" s="17">
        <v>0.88</v>
      </c>
      <c r="Q229" s="109" t="s">
        <v>107</v>
      </c>
      <c r="R229" s="5"/>
      <c r="S229" s="5"/>
      <c r="T229" s="5"/>
      <c r="U229" s="5"/>
    </row>
    <row r="230" spans="1:21" s="32" customFormat="1" ht="18.75" x14ac:dyDescent="0.3">
      <c r="A230" s="107"/>
      <c r="B230" s="111"/>
      <c r="C230" s="22" t="s">
        <v>29</v>
      </c>
      <c r="D230" s="22">
        <v>30</v>
      </c>
      <c r="E230" s="17">
        <v>0.7</v>
      </c>
      <c r="F230" s="17">
        <v>1.38</v>
      </c>
      <c r="G230" s="17">
        <v>3.7</v>
      </c>
      <c r="H230" s="17">
        <v>30.03</v>
      </c>
      <c r="I230" s="17">
        <v>5.0999999999999997E-2</v>
      </c>
      <c r="J230" s="17">
        <v>5.0999999999999997E-2</v>
      </c>
      <c r="K230" s="17">
        <v>0.33</v>
      </c>
      <c r="L230" s="17">
        <v>2.02</v>
      </c>
      <c r="M230" s="17">
        <v>11.47</v>
      </c>
      <c r="N230" s="17">
        <v>8.89</v>
      </c>
      <c r="O230" s="17">
        <v>19.100000000000001</v>
      </c>
      <c r="P230" s="17">
        <v>0.53</v>
      </c>
      <c r="Q230" s="109"/>
      <c r="R230" s="5"/>
      <c r="S230" s="5"/>
      <c r="T230" s="5"/>
      <c r="U230" s="5"/>
    </row>
    <row r="231" spans="1:21" s="32" customFormat="1" ht="18.75" customHeight="1" x14ac:dyDescent="0.3">
      <c r="A231" s="107"/>
      <c r="B231" s="112" t="s">
        <v>217</v>
      </c>
      <c r="C231" s="16" t="s">
        <v>19</v>
      </c>
      <c r="D231" s="95">
        <v>25</v>
      </c>
      <c r="E231" s="94">
        <v>2.75</v>
      </c>
      <c r="F231" s="94">
        <v>0.55000000000000004</v>
      </c>
      <c r="G231" s="94">
        <v>26.8</v>
      </c>
      <c r="H231" s="94">
        <v>139</v>
      </c>
      <c r="I231" s="94">
        <v>0.03</v>
      </c>
      <c r="J231" s="94">
        <v>0.02</v>
      </c>
      <c r="K231" s="94">
        <v>0.37</v>
      </c>
      <c r="L231" s="94">
        <v>0</v>
      </c>
      <c r="M231" s="94">
        <v>10.69</v>
      </c>
      <c r="N231" s="94">
        <v>14.91</v>
      </c>
      <c r="O231" s="94">
        <v>21.83</v>
      </c>
      <c r="P231" s="94">
        <v>0.63</v>
      </c>
      <c r="Q231" s="109" t="s">
        <v>32</v>
      </c>
      <c r="R231" s="5"/>
      <c r="S231" s="5"/>
      <c r="T231" s="5"/>
      <c r="U231" s="5"/>
    </row>
    <row r="232" spans="1:21" s="32" customFormat="1" ht="18.75" customHeight="1" x14ac:dyDescent="0.3">
      <c r="A232" s="107"/>
      <c r="B232" s="113"/>
      <c r="C232" s="95" t="s">
        <v>29</v>
      </c>
      <c r="D232" s="95">
        <v>25</v>
      </c>
      <c r="E232" s="94">
        <v>2.75</v>
      </c>
      <c r="F232" s="94">
        <v>0.55000000000000004</v>
      </c>
      <c r="G232" s="94">
        <v>26.8</v>
      </c>
      <c r="H232" s="94">
        <v>139</v>
      </c>
      <c r="I232" s="94">
        <v>0.03</v>
      </c>
      <c r="J232" s="94">
        <v>0.02</v>
      </c>
      <c r="K232" s="94">
        <v>0.37</v>
      </c>
      <c r="L232" s="94">
        <v>0</v>
      </c>
      <c r="M232" s="94">
        <v>10.69</v>
      </c>
      <c r="N232" s="94">
        <v>14.91</v>
      </c>
      <c r="O232" s="94">
        <v>21.83</v>
      </c>
      <c r="P232" s="94">
        <v>0.63</v>
      </c>
      <c r="Q232" s="109"/>
      <c r="R232" s="5"/>
      <c r="S232" s="5"/>
      <c r="T232" s="5"/>
      <c r="U232" s="5"/>
    </row>
    <row r="233" spans="1:21" s="32" customFormat="1" ht="18.75" customHeight="1" x14ac:dyDescent="0.3">
      <c r="A233" s="107"/>
      <c r="B233" s="115" t="s">
        <v>213</v>
      </c>
      <c r="C233" s="95" t="s">
        <v>19</v>
      </c>
      <c r="D233" s="89">
        <v>5</v>
      </c>
      <c r="E233" s="91">
        <v>0.04</v>
      </c>
      <c r="F233" s="91">
        <v>3.63</v>
      </c>
      <c r="G233" s="91">
        <v>7.0000000000000007E-2</v>
      </c>
      <c r="H233" s="91">
        <v>33</v>
      </c>
      <c r="I233" s="91">
        <v>0.03</v>
      </c>
      <c r="J233" s="91">
        <v>0.02</v>
      </c>
      <c r="K233" s="91">
        <v>0.37</v>
      </c>
      <c r="L233" s="91">
        <v>0</v>
      </c>
      <c r="M233" s="91">
        <v>0.6</v>
      </c>
      <c r="N233" s="91">
        <v>0</v>
      </c>
      <c r="O233" s="91">
        <v>21.83</v>
      </c>
      <c r="P233" s="91">
        <v>0.01</v>
      </c>
      <c r="Q233" s="109"/>
      <c r="R233" s="5"/>
      <c r="S233" s="5"/>
      <c r="T233" s="5"/>
      <c r="U233" s="5"/>
    </row>
    <row r="234" spans="1:21" s="32" customFormat="1" ht="39.75" customHeight="1" x14ac:dyDescent="0.3">
      <c r="A234" s="107"/>
      <c r="B234" s="115"/>
      <c r="C234" s="16" t="s">
        <v>29</v>
      </c>
      <c r="D234" s="16">
        <v>5</v>
      </c>
      <c r="E234" s="17">
        <v>0.04</v>
      </c>
      <c r="F234" s="17">
        <v>3.63</v>
      </c>
      <c r="G234" s="17">
        <v>7.0000000000000007E-2</v>
      </c>
      <c r="H234" s="17">
        <v>33</v>
      </c>
      <c r="I234" s="17">
        <v>0.03</v>
      </c>
      <c r="J234" s="17">
        <v>0.02</v>
      </c>
      <c r="K234" s="17">
        <v>0.37</v>
      </c>
      <c r="L234" s="17">
        <v>0</v>
      </c>
      <c r="M234" s="17">
        <v>0.06</v>
      </c>
      <c r="N234" s="17">
        <v>0</v>
      </c>
      <c r="O234" s="17">
        <v>21.83</v>
      </c>
      <c r="P234" s="17">
        <v>0.01</v>
      </c>
      <c r="Q234" s="109"/>
      <c r="R234" s="5"/>
      <c r="S234" s="5"/>
      <c r="T234" s="5"/>
      <c r="U234" s="5"/>
    </row>
    <row r="235" spans="1:21" s="32" customFormat="1" ht="18.75" customHeight="1" x14ac:dyDescent="0.3">
      <c r="A235" s="107"/>
      <c r="B235" s="114" t="s">
        <v>33</v>
      </c>
      <c r="C235" s="22" t="s">
        <v>19</v>
      </c>
      <c r="D235" s="22" t="s">
        <v>34</v>
      </c>
      <c r="E235" s="17">
        <v>7.0000000000000007E-2</v>
      </c>
      <c r="F235" s="17">
        <v>2.1999999999999999E-2</v>
      </c>
      <c r="G235" s="17">
        <v>11.1</v>
      </c>
      <c r="H235" s="17">
        <v>44.4</v>
      </c>
      <c r="I235" s="17">
        <v>0</v>
      </c>
      <c r="J235" s="17">
        <v>0</v>
      </c>
      <c r="K235" s="17">
        <v>0.02</v>
      </c>
      <c r="L235" s="17">
        <v>3.3000000000000002E-2</v>
      </c>
      <c r="M235" s="17">
        <v>11.1</v>
      </c>
      <c r="N235" s="17">
        <v>1.4</v>
      </c>
      <c r="O235" s="17">
        <v>2.78</v>
      </c>
      <c r="P235" s="17">
        <v>0.31</v>
      </c>
      <c r="Q235" s="109" t="s">
        <v>109</v>
      </c>
      <c r="R235" s="5"/>
      <c r="S235" s="5"/>
      <c r="T235" s="5"/>
      <c r="U235" s="5"/>
    </row>
    <row r="236" spans="1:21" s="32" customFormat="1" ht="18.75" x14ac:dyDescent="0.3">
      <c r="A236" s="107"/>
      <c r="B236" s="114"/>
      <c r="C236" s="22" t="s">
        <v>29</v>
      </c>
      <c r="D236" s="22" t="s">
        <v>36</v>
      </c>
      <c r="E236" s="17">
        <v>0.06</v>
      </c>
      <c r="F236" s="17">
        <v>0.02</v>
      </c>
      <c r="G236" s="17">
        <v>9.99</v>
      </c>
      <c r="H236" s="17">
        <v>40</v>
      </c>
      <c r="I236" s="17">
        <v>0</v>
      </c>
      <c r="J236" s="17">
        <v>0</v>
      </c>
      <c r="K236" s="17">
        <v>0.02</v>
      </c>
      <c r="L236" s="17">
        <v>0.03</v>
      </c>
      <c r="M236" s="17">
        <v>10</v>
      </c>
      <c r="N236" s="17">
        <v>1.3</v>
      </c>
      <c r="O236" s="17">
        <v>2.5</v>
      </c>
      <c r="P236" s="17">
        <v>0.28000000000000003</v>
      </c>
      <c r="Q236" s="109"/>
      <c r="R236" s="5"/>
      <c r="S236" s="5"/>
      <c r="T236" s="5"/>
      <c r="U236" s="5"/>
    </row>
    <row r="237" spans="1:21" s="32" customFormat="1" ht="18.75" x14ac:dyDescent="0.3">
      <c r="A237" s="107"/>
      <c r="B237" s="37" t="s">
        <v>37</v>
      </c>
      <c r="C237" s="37" t="s">
        <v>19</v>
      </c>
      <c r="D237" s="37">
        <v>402</v>
      </c>
      <c r="E237" s="38">
        <f t="shared" ref="E237:P237" si="43">E227+E229+E231+E235</f>
        <v>9.09</v>
      </c>
      <c r="F237" s="38">
        <f t="shared" si="43"/>
        <v>7.4719999999999995</v>
      </c>
      <c r="G237" s="38">
        <f t="shared" si="43"/>
        <v>44.370000000000005</v>
      </c>
      <c r="H237" s="38">
        <f t="shared" si="43"/>
        <v>296.45</v>
      </c>
      <c r="I237" s="38">
        <f t="shared" si="43"/>
        <v>0.11</v>
      </c>
      <c r="J237" s="38">
        <f t="shared" si="43"/>
        <v>0.24999999999999997</v>
      </c>
      <c r="K237" s="38">
        <f t="shared" si="43"/>
        <v>0.8</v>
      </c>
      <c r="L237" s="38">
        <f t="shared" si="43"/>
        <v>3.403</v>
      </c>
      <c r="M237" s="38">
        <f t="shared" si="43"/>
        <v>62.910000000000004</v>
      </c>
      <c r="N237" s="38">
        <f t="shared" si="43"/>
        <v>31.13</v>
      </c>
      <c r="O237" s="38">
        <f t="shared" si="43"/>
        <v>120.51</v>
      </c>
      <c r="P237" s="38">
        <f t="shared" si="43"/>
        <v>2.82</v>
      </c>
      <c r="Q237" s="37"/>
      <c r="R237" s="5"/>
      <c r="S237" s="5"/>
      <c r="T237" s="5"/>
      <c r="U237" s="5"/>
    </row>
    <row r="238" spans="1:21" s="32" customFormat="1" ht="18.75" x14ac:dyDescent="0.3">
      <c r="A238" s="107"/>
      <c r="B238" s="37" t="s">
        <v>38</v>
      </c>
      <c r="C238" s="37" t="s">
        <v>29</v>
      </c>
      <c r="D238" s="37">
        <v>360</v>
      </c>
      <c r="E238" s="38">
        <f t="shared" ref="E238:P238" si="44">E228+E230+E234+E236</f>
        <v>5.8999999999999995</v>
      </c>
      <c r="F238" s="38">
        <f t="shared" si="44"/>
        <v>9.629999999999999</v>
      </c>
      <c r="G238" s="38">
        <f t="shared" si="44"/>
        <v>14.06</v>
      </c>
      <c r="H238" s="38">
        <f t="shared" si="44"/>
        <v>166.03</v>
      </c>
      <c r="I238" s="38">
        <f t="shared" si="44"/>
        <v>0.11099999999999999</v>
      </c>
      <c r="J238" s="38">
        <f t="shared" si="44"/>
        <v>0.251</v>
      </c>
      <c r="K238" s="38">
        <f t="shared" si="44"/>
        <v>0.8</v>
      </c>
      <c r="L238" s="38">
        <f t="shared" si="44"/>
        <v>2.0499999999999998</v>
      </c>
      <c r="M238" s="38">
        <f t="shared" si="44"/>
        <v>43.53</v>
      </c>
      <c r="N238" s="38">
        <f t="shared" si="44"/>
        <v>10.190000000000001</v>
      </c>
      <c r="O238" s="38">
        <f t="shared" si="44"/>
        <v>120.23</v>
      </c>
      <c r="P238" s="38">
        <f t="shared" si="44"/>
        <v>1.82</v>
      </c>
      <c r="Q238" s="37"/>
      <c r="R238" s="5"/>
      <c r="S238" s="5"/>
      <c r="T238" s="5"/>
      <c r="U238" s="5"/>
    </row>
    <row r="239" spans="1:21" s="32" customFormat="1" ht="18.75" customHeight="1" x14ac:dyDescent="0.3">
      <c r="A239" s="107" t="s">
        <v>39</v>
      </c>
      <c r="B239" s="118" t="s">
        <v>183</v>
      </c>
      <c r="C239" s="25" t="s">
        <v>19</v>
      </c>
      <c r="D239" s="25" t="s">
        <v>226</v>
      </c>
      <c r="E239" s="26">
        <v>0.4</v>
      </c>
      <c r="F239" s="26">
        <v>0.4</v>
      </c>
      <c r="G239" s="26">
        <v>9.8000000000000007</v>
      </c>
      <c r="H239" s="26">
        <v>44</v>
      </c>
      <c r="I239" s="26">
        <v>0.03</v>
      </c>
      <c r="J239" s="26">
        <v>0.02</v>
      </c>
      <c r="K239" s="26">
        <v>0.3</v>
      </c>
      <c r="L239" s="26">
        <v>10</v>
      </c>
      <c r="M239" s="26">
        <v>16</v>
      </c>
      <c r="N239" s="26">
        <v>9</v>
      </c>
      <c r="O239" s="26">
        <v>11</v>
      </c>
      <c r="P239" s="26">
        <v>2.2000000000000002</v>
      </c>
      <c r="Q239" s="109" t="s">
        <v>40</v>
      </c>
      <c r="R239" s="5"/>
      <c r="S239" s="5"/>
      <c r="T239" s="5"/>
      <c r="U239" s="5"/>
    </row>
    <row r="240" spans="1:21" s="32" customFormat="1" ht="18.75" x14ac:dyDescent="0.3">
      <c r="A240" s="107"/>
      <c r="B240" s="118"/>
      <c r="C240" s="25" t="s">
        <v>29</v>
      </c>
      <c r="D240" s="25" t="s">
        <v>226</v>
      </c>
      <c r="E240" s="26">
        <v>0.4</v>
      </c>
      <c r="F240" s="26">
        <v>0.4</v>
      </c>
      <c r="G240" s="26">
        <v>9.8000000000000007</v>
      </c>
      <c r="H240" s="26">
        <v>44</v>
      </c>
      <c r="I240" s="26">
        <v>0.03</v>
      </c>
      <c r="J240" s="26">
        <v>0.02</v>
      </c>
      <c r="K240" s="26">
        <v>0.3</v>
      </c>
      <c r="L240" s="26">
        <v>10</v>
      </c>
      <c r="M240" s="26">
        <v>16</v>
      </c>
      <c r="N240" s="26">
        <v>9</v>
      </c>
      <c r="O240" s="26">
        <v>11</v>
      </c>
      <c r="P240" s="26">
        <v>2.2000000000000002</v>
      </c>
      <c r="Q240" s="109"/>
      <c r="R240" s="5"/>
      <c r="S240" s="5"/>
      <c r="T240" s="5"/>
      <c r="U240" s="5"/>
    </row>
    <row r="241" spans="1:23" s="32" customFormat="1" ht="17.45" customHeight="1" x14ac:dyDescent="0.3">
      <c r="A241" s="107"/>
      <c r="B241" s="118"/>
      <c r="C241" s="27" t="s">
        <v>19</v>
      </c>
      <c r="D241" s="28">
        <v>200</v>
      </c>
      <c r="E241" s="29">
        <v>1</v>
      </c>
      <c r="F241" s="30">
        <v>0</v>
      </c>
      <c r="G241" s="30">
        <v>20.2</v>
      </c>
      <c r="H241" s="30">
        <v>85.3</v>
      </c>
      <c r="I241" s="31">
        <v>0</v>
      </c>
      <c r="J241" s="31">
        <v>0</v>
      </c>
      <c r="K241" s="31">
        <v>0.11</v>
      </c>
      <c r="L241" s="31">
        <v>0</v>
      </c>
      <c r="M241" s="31">
        <v>17</v>
      </c>
      <c r="N241" s="31">
        <v>9</v>
      </c>
      <c r="O241" s="31">
        <v>12</v>
      </c>
      <c r="P241" s="31">
        <v>2</v>
      </c>
      <c r="Q241" s="109" t="s">
        <v>41</v>
      </c>
      <c r="R241" s="5"/>
      <c r="S241" s="5"/>
      <c r="T241" s="5"/>
      <c r="U241" s="5"/>
    </row>
    <row r="242" spans="1:23" s="32" customFormat="1" ht="18.75" x14ac:dyDescent="0.3">
      <c r="A242" s="107"/>
      <c r="B242" s="118"/>
      <c r="C242" s="25" t="s">
        <v>29</v>
      </c>
      <c r="D242" s="28" t="s">
        <v>227</v>
      </c>
      <c r="E242" s="29">
        <v>1</v>
      </c>
      <c r="F242" s="30">
        <v>0</v>
      </c>
      <c r="G242" s="30">
        <v>20.2</v>
      </c>
      <c r="H242" s="30">
        <v>85.3</v>
      </c>
      <c r="I242" s="31">
        <v>0</v>
      </c>
      <c r="J242" s="31">
        <v>0</v>
      </c>
      <c r="K242" s="31">
        <v>0.11</v>
      </c>
      <c r="L242" s="31">
        <v>0</v>
      </c>
      <c r="M242" s="31">
        <v>17</v>
      </c>
      <c r="N242" s="31">
        <v>9</v>
      </c>
      <c r="O242" s="31">
        <v>12</v>
      </c>
      <c r="P242" s="31">
        <v>2</v>
      </c>
      <c r="Q242" s="109"/>
      <c r="R242" s="5"/>
      <c r="S242" s="5"/>
      <c r="T242" s="5"/>
      <c r="U242" s="5"/>
    </row>
    <row r="243" spans="1:23" s="32" customFormat="1" ht="17.25" hidden="1" customHeight="1" x14ac:dyDescent="0.3">
      <c r="A243" s="107" t="s">
        <v>42</v>
      </c>
      <c r="B243" s="111" t="s">
        <v>185</v>
      </c>
      <c r="C243" s="22" t="s">
        <v>19</v>
      </c>
      <c r="D243" s="22">
        <v>50</v>
      </c>
      <c r="E243" s="17">
        <v>0.4</v>
      </c>
      <c r="F243" s="17">
        <v>0.05</v>
      </c>
      <c r="G243" s="17">
        <v>1.25</v>
      </c>
      <c r="H243" s="17">
        <v>1.25</v>
      </c>
      <c r="I243" s="17">
        <v>0.02</v>
      </c>
      <c r="J243" s="17">
        <v>0.03</v>
      </c>
      <c r="K243" s="17">
        <v>0.22</v>
      </c>
      <c r="L243" s="17">
        <v>8.75</v>
      </c>
      <c r="M243" s="17">
        <v>6.2</v>
      </c>
      <c r="N243" s="17">
        <v>6.65</v>
      </c>
      <c r="O243" s="17">
        <v>13.95</v>
      </c>
      <c r="P243" s="17">
        <v>1.35</v>
      </c>
      <c r="Q243" s="109" t="s">
        <v>66</v>
      </c>
      <c r="R243" s="5"/>
      <c r="S243" s="5"/>
      <c r="T243" s="5"/>
      <c r="U243" s="5"/>
    </row>
    <row r="244" spans="1:23" s="32" customFormat="1" ht="18.75" hidden="1" x14ac:dyDescent="0.3">
      <c r="A244" s="107"/>
      <c r="B244" s="111"/>
      <c r="C244" s="22" t="s">
        <v>29</v>
      </c>
      <c r="D244" s="22">
        <v>30</v>
      </c>
      <c r="E244" s="17">
        <v>0.24</v>
      </c>
      <c r="F244" s="17">
        <v>0.03</v>
      </c>
      <c r="G244" s="17">
        <v>0.75</v>
      </c>
      <c r="H244" s="17">
        <v>0.75</v>
      </c>
      <c r="I244" s="17">
        <v>0.01</v>
      </c>
      <c r="J244" s="17">
        <v>0.02</v>
      </c>
      <c r="K244" s="17">
        <v>0.13</v>
      </c>
      <c r="L244" s="17">
        <v>5.25</v>
      </c>
      <c r="M244" s="17">
        <v>3.75</v>
      </c>
      <c r="N244" s="17">
        <v>3.99</v>
      </c>
      <c r="O244" s="17">
        <v>8.3699999999999992</v>
      </c>
      <c r="P244" s="17">
        <v>0.81</v>
      </c>
      <c r="Q244" s="109"/>
      <c r="R244" s="5"/>
      <c r="S244" s="5"/>
      <c r="T244" s="5"/>
      <c r="U244" s="5"/>
    </row>
    <row r="245" spans="1:23" s="32" customFormat="1" ht="18.75" customHeight="1" x14ac:dyDescent="0.3">
      <c r="A245" s="107"/>
      <c r="B245" s="111" t="s">
        <v>128</v>
      </c>
      <c r="C245" s="22" t="s">
        <v>19</v>
      </c>
      <c r="D245" s="22">
        <v>200</v>
      </c>
      <c r="E245" s="17">
        <v>1.67</v>
      </c>
      <c r="F245" s="17">
        <v>2.69</v>
      </c>
      <c r="G245" s="17">
        <v>9.7100000000000009</v>
      </c>
      <c r="H245" s="17">
        <v>69.8</v>
      </c>
      <c r="I245" s="17">
        <v>0.24</v>
      </c>
      <c r="J245" s="17">
        <v>0.72</v>
      </c>
      <c r="K245" s="17">
        <v>1.8</v>
      </c>
      <c r="L245" s="17">
        <v>8.4</v>
      </c>
      <c r="M245" s="17">
        <v>34.4</v>
      </c>
      <c r="N245" s="17">
        <v>26.4</v>
      </c>
      <c r="O245" s="17">
        <v>136</v>
      </c>
      <c r="P245" s="17">
        <v>1.44</v>
      </c>
      <c r="Q245" s="109" t="s">
        <v>129</v>
      </c>
      <c r="R245" s="46"/>
      <c r="S245" s="46"/>
      <c r="T245" s="46"/>
      <c r="U245" s="46"/>
    </row>
    <row r="246" spans="1:23" s="32" customFormat="1" ht="18.75" x14ac:dyDescent="0.3">
      <c r="A246" s="107"/>
      <c r="B246" s="111"/>
      <c r="C246" s="22" t="s">
        <v>29</v>
      </c>
      <c r="D246" s="22">
        <v>150</v>
      </c>
      <c r="E246" s="17">
        <v>1.26</v>
      </c>
      <c r="F246" s="17">
        <v>2.02</v>
      </c>
      <c r="G246" s="17">
        <v>7.28</v>
      </c>
      <c r="H246" s="17">
        <v>52.35</v>
      </c>
      <c r="I246" s="17">
        <v>0.18</v>
      </c>
      <c r="J246" s="17">
        <v>0.54</v>
      </c>
      <c r="K246" s="17">
        <v>1.35</v>
      </c>
      <c r="L246" s="17">
        <v>6.3</v>
      </c>
      <c r="M246" s="17">
        <v>25.8</v>
      </c>
      <c r="N246" s="17">
        <v>19.8</v>
      </c>
      <c r="O246" s="17">
        <v>102</v>
      </c>
      <c r="P246" s="17">
        <v>1.08</v>
      </c>
      <c r="Q246" s="109"/>
      <c r="R246" s="46"/>
      <c r="S246" s="46"/>
      <c r="T246" s="46" t="s">
        <v>31</v>
      </c>
      <c r="U246" s="46"/>
    </row>
    <row r="247" spans="1:23" s="32" customFormat="1" ht="18.75" customHeight="1" x14ac:dyDescent="0.3">
      <c r="A247" s="107"/>
      <c r="B247" s="138" t="s">
        <v>176</v>
      </c>
      <c r="C247" s="22" t="s">
        <v>19</v>
      </c>
      <c r="D247" s="22">
        <v>150</v>
      </c>
      <c r="E247" s="17">
        <v>7.13</v>
      </c>
      <c r="F247" s="17">
        <v>4.62</v>
      </c>
      <c r="G247" s="17">
        <v>13.74</v>
      </c>
      <c r="H247" s="17">
        <v>125.8</v>
      </c>
      <c r="I247" s="17">
        <v>0.6</v>
      </c>
      <c r="J247" s="17">
        <v>0</v>
      </c>
      <c r="K247" s="17">
        <v>0.8</v>
      </c>
      <c r="L247" s="17">
        <v>6.12</v>
      </c>
      <c r="M247" s="17">
        <v>2.02</v>
      </c>
      <c r="N247" s="17">
        <v>28.3</v>
      </c>
      <c r="O247" s="17">
        <v>76.3</v>
      </c>
      <c r="P247" s="17">
        <v>15.6</v>
      </c>
      <c r="Q247" s="109" t="s">
        <v>130</v>
      </c>
      <c r="R247" s="46"/>
      <c r="S247" s="46" t="s">
        <v>31</v>
      </c>
      <c r="T247" s="46"/>
      <c r="U247" s="46"/>
      <c r="W247" s="32" t="s">
        <v>31</v>
      </c>
    </row>
    <row r="248" spans="1:23" s="32" customFormat="1" ht="18.75" x14ac:dyDescent="0.3">
      <c r="A248" s="107"/>
      <c r="B248" s="139"/>
      <c r="C248" s="22" t="s">
        <v>29</v>
      </c>
      <c r="D248" s="22">
        <v>150</v>
      </c>
      <c r="E248" s="17">
        <v>7.13</v>
      </c>
      <c r="F248" s="17">
        <v>4.62</v>
      </c>
      <c r="G248" s="17">
        <v>13.74</v>
      </c>
      <c r="H248" s="17">
        <v>125.8</v>
      </c>
      <c r="I248" s="17">
        <v>0.6</v>
      </c>
      <c r="J248" s="17">
        <v>0</v>
      </c>
      <c r="K248" s="17">
        <v>0.8</v>
      </c>
      <c r="L248" s="17">
        <v>6.12</v>
      </c>
      <c r="M248" s="17">
        <v>2.02</v>
      </c>
      <c r="N248" s="17">
        <v>28.3</v>
      </c>
      <c r="O248" s="17">
        <v>76.3</v>
      </c>
      <c r="P248" s="17">
        <v>15.6</v>
      </c>
      <c r="Q248" s="109"/>
      <c r="R248" s="46"/>
      <c r="S248" s="46"/>
      <c r="T248" s="46"/>
      <c r="U248" s="46"/>
    </row>
    <row r="249" spans="1:23" s="32" customFormat="1" ht="18.75" customHeight="1" x14ac:dyDescent="0.3">
      <c r="A249" s="107"/>
      <c r="B249" s="111" t="s">
        <v>191</v>
      </c>
      <c r="C249" s="22" t="s">
        <v>19</v>
      </c>
      <c r="D249" s="42">
        <v>180</v>
      </c>
      <c r="E249" s="43">
        <v>0.15</v>
      </c>
      <c r="F249" s="17">
        <v>1.2999999999999999E-2</v>
      </c>
      <c r="G249" s="17">
        <v>24.43</v>
      </c>
      <c r="H249" s="17">
        <v>96</v>
      </c>
      <c r="I249" s="17">
        <v>0</v>
      </c>
      <c r="J249" s="17">
        <v>0</v>
      </c>
      <c r="K249" s="17">
        <v>1.7999999999999999E-2</v>
      </c>
      <c r="L249" s="17">
        <v>6.4</v>
      </c>
      <c r="M249" s="17">
        <v>9.4499999999999993</v>
      </c>
      <c r="N249" s="17">
        <v>1.21</v>
      </c>
      <c r="O249" s="17">
        <v>5</v>
      </c>
      <c r="P249" s="17">
        <v>0.26</v>
      </c>
      <c r="Q249" s="109" t="s">
        <v>87</v>
      </c>
      <c r="R249" s="5"/>
      <c r="S249" s="5"/>
      <c r="T249" s="5"/>
      <c r="U249" s="5"/>
    </row>
    <row r="250" spans="1:23" s="32" customFormat="1" ht="18.75" x14ac:dyDescent="0.3">
      <c r="A250" s="107"/>
      <c r="B250" s="111"/>
      <c r="C250" s="22" t="s">
        <v>29</v>
      </c>
      <c r="D250" s="42">
        <v>150</v>
      </c>
      <c r="E250" s="43">
        <v>0.11</v>
      </c>
      <c r="F250" s="17">
        <v>0.01</v>
      </c>
      <c r="G250" s="17">
        <v>18.32</v>
      </c>
      <c r="H250" s="17">
        <v>72</v>
      </c>
      <c r="I250" s="17">
        <v>0</v>
      </c>
      <c r="J250" s="17">
        <v>0</v>
      </c>
      <c r="K250" s="17">
        <v>1.4999999999999999E-2</v>
      </c>
      <c r="L250" s="17">
        <v>4.8</v>
      </c>
      <c r="M250" s="17">
        <v>7.9</v>
      </c>
      <c r="N250" s="17">
        <v>1.0049999999999999</v>
      </c>
      <c r="O250" s="17">
        <v>4.2</v>
      </c>
      <c r="P250" s="17">
        <v>0.22</v>
      </c>
      <c r="Q250" s="109"/>
      <c r="R250" s="5"/>
      <c r="S250" s="5"/>
      <c r="T250" s="5"/>
      <c r="U250" s="5"/>
    </row>
    <row r="251" spans="1:23" s="32" customFormat="1" ht="18.75" customHeight="1" x14ac:dyDescent="0.3">
      <c r="A251" s="107"/>
      <c r="B251" s="111" t="s">
        <v>48</v>
      </c>
      <c r="C251" s="22" t="s">
        <v>19</v>
      </c>
      <c r="D251" s="22">
        <v>35</v>
      </c>
      <c r="E251" s="17">
        <v>2.66</v>
      </c>
      <c r="F251" s="17">
        <v>0.28000000000000003</v>
      </c>
      <c r="G251" s="17">
        <v>17.22</v>
      </c>
      <c r="H251" s="17">
        <v>82.25</v>
      </c>
      <c r="I251" s="17">
        <v>5.8000000000000003E-2</v>
      </c>
      <c r="J251" s="17">
        <v>2.3E-2</v>
      </c>
      <c r="K251" s="17">
        <v>0.56000000000000005</v>
      </c>
      <c r="L251" s="17">
        <v>0</v>
      </c>
      <c r="M251" s="17">
        <v>8.0500000000000007</v>
      </c>
      <c r="N251" s="17">
        <v>11.55</v>
      </c>
      <c r="O251" s="17">
        <v>30.47</v>
      </c>
      <c r="P251" s="17">
        <v>0.7</v>
      </c>
      <c r="Q251" s="109" t="s">
        <v>49</v>
      </c>
      <c r="R251" s="5"/>
      <c r="S251" s="5"/>
      <c r="T251" s="5"/>
      <c r="U251" s="5"/>
    </row>
    <row r="252" spans="1:23" s="32" customFormat="1" ht="18.75" x14ac:dyDescent="0.3">
      <c r="A252" s="107"/>
      <c r="B252" s="111"/>
      <c r="C252" s="22" t="s">
        <v>29</v>
      </c>
      <c r="D252" s="56">
        <v>20</v>
      </c>
      <c r="E252" s="58">
        <v>1.52</v>
      </c>
      <c r="F252" s="58">
        <v>0.16</v>
      </c>
      <c r="G252" s="58">
        <v>9.84</v>
      </c>
      <c r="H252" s="58">
        <v>47</v>
      </c>
      <c r="I252" s="58">
        <v>3.3300000000000003E-2</v>
      </c>
      <c r="J252" s="58">
        <v>1.2999999999999999E-2</v>
      </c>
      <c r="K252" s="58">
        <v>0.32</v>
      </c>
      <c r="L252" s="58">
        <v>0</v>
      </c>
      <c r="M252" s="58">
        <v>4.5999999999999996</v>
      </c>
      <c r="N252" s="58">
        <v>6.6</v>
      </c>
      <c r="O252" s="58">
        <v>17.399999999999999</v>
      </c>
      <c r="P252" s="58">
        <v>0.4</v>
      </c>
      <c r="Q252" s="109"/>
      <c r="R252" s="5"/>
      <c r="S252" s="5"/>
      <c r="T252" s="5"/>
      <c r="U252" s="5"/>
    </row>
    <row r="253" spans="1:23" s="32" customFormat="1" ht="18.75" customHeight="1" x14ac:dyDescent="0.3">
      <c r="A253" s="107"/>
      <c r="B253" s="111" t="s">
        <v>50</v>
      </c>
      <c r="C253" s="22" t="s">
        <v>19</v>
      </c>
      <c r="D253" s="22">
        <v>30</v>
      </c>
      <c r="E253" s="17">
        <v>1.98</v>
      </c>
      <c r="F253" s="17">
        <v>0.36</v>
      </c>
      <c r="G253" s="17">
        <v>10.02</v>
      </c>
      <c r="H253" s="17">
        <v>52.2</v>
      </c>
      <c r="I253" s="17">
        <v>1.6</v>
      </c>
      <c r="J253" s="17">
        <v>0.03</v>
      </c>
      <c r="K253" s="17">
        <v>0.21</v>
      </c>
      <c r="L253" s="17">
        <v>0</v>
      </c>
      <c r="M253" s="17">
        <v>10.5</v>
      </c>
      <c r="N253" s="17">
        <v>14.1</v>
      </c>
      <c r="O253" s="17">
        <v>47.4</v>
      </c>
      <c r="P253" s="17">
        <v>1.17</v>
      </c>
      <c r="Q253" s="109" t="s">
        <v>51</v>
      </c>
      <c r="R253" s="5"/>
      <c r="S253" s="5"/>
      <c r="T253" s="5"/>
      <c r="U253" s="5"/>
    </row>
    <row r="254" spans="1:23" s="32" customFormat="1" ht="18.75" x14ac:dyDescent="0.3">
      <c r="A254" s="107"/>
      <c r="B254" s="111"/>
      <c r="C254" s="22" t="s">
        <v>29</v>
      </c>
      <c r="D254" s="22">
        <v>30</v>
      </c>
      <c r="E254" s="17">
        <v>1.98</v>
      </c>
      <c r="F254" s="17">
        <v>0.36</v>
      </c>
      <c r="G254" s="17">
        <v>10.02</v>
      </c>
      <c r="H254" s="17">
        <v>52.2</v>
      </c>
      <c r="I254" s="17">
        <v>1.6</v>
      </c>
      <c r="J254" s="17">
        <v>0.03</v>
      </c>
      <c r="K254" s="17">
        <v>0.21</v>
      </c>
      <c r="L254" s="17">
        <v>0</v>
      </c>
      <c r="M254" s="17">
        <v>10.5</v>
      </c>
      <c r="N254" s="17">
        <v>14.1</v>
      </c>
      <c r="O254" s="17">
        <v>47.4</v>
      </c>
      <c r="P254" s="17">
        <v>1.17</v>
      </c>
      <c r="Q254" s="109"/>
      <c r="R254" s="5"/>
      <c r="S254" s="5"/>
      <c r="T254" s="5" t="s">
        <v>31</v>
      </c>
      <c r="U254" s="5"/>
    </row>
    <row r="255" spans="1:23" s="32" customFormat="1" ht="18.75" x14ac:dyDescent="0.3">
      <c r="A255" s="107"/>
      <c r="B255" s="37" t="s">
        <v>37</v>
      </c>
      <c r="C255" s="37" t="s">
        <v>19</v>
      </c>
      <c r="D255" s="37">
        <v>652</v>
      </c>
      <c r="E255" s="38">
        <f t="shared" ref="E255:P255" si="45">E243+E245+E247+E249+E251+E253</f>
        <v>13.99</v>
      </c>
      <c r="F255" s="38">
        <f t="shared" si="45"/>
        <v>8.0129999999999999</v>
      </c>
      <c r="G255" s="38">
        <f t="shared" si="45"/>
        <v>76.36999999999999</v>
      </c>
      <c r="H255" s="38">
        <f t="shared" si="45"/>
        <v>427.3</v>
      </c>
      <c r="I255" s="38">
        <f t="shared" si="45"/>
        <v>2.5180000000000002</v>
      </c>
      <c r="J255" s="38">
        <f t="shared" si="45"/>
        <v>0.80300000000000005</v>
      </c>
      <c r="K255" s="38">
        <f t="shared" si="45"/>
        <v>3.6080000000000001</v>
      </c>
      <c r="L255" s="38">
        <f t="shared" si="45"/>
        <v>29.67</v>
      </c>
      <c r="M255" s="38">
        <f t="shared" si="45"/>
        <v>70.62</v>
      </c>
      <c r="N255" s="38">
        <f t="shared" si="45"/>
        <v>88.21</v>
      </c>
      <c r="O255" s="38">
        <f t="shared" si="45"/>
        <v>309.12</v>
      </c>
      <c r="P255" s="38">
        <f t="shared" si="45"/>
        <v>20.520000000000003</v>
      </c>
      <c r="Q255" s="37"/>
      <c r="R255" s="5"/>
      <c r="S255" s="5"/>
      <c r="T255" s="5"/>
      <c r="U255" s="5"/>
    </row>
    <row r="256" spans="1:23" s="32" customFormat="1" ht="18.75" x14ac:dyDescent="0.3">
      <c r="A256" s="107"/>
      <c r="B256" s="37" t="s">
        <v>38</v>
      </c>
      <c r="C256" s="37" t="s">
        <v>29</v>
      </c>
      <c r="D256" s="37">
        <v>530</v>
      </c>
      <c r="E256" s="38">
        <f t="shared" ref="E256:P256" si="46">E244+E246+E248+E250+E252+E254</f>
        <v>12.239999999999998</v>
      </c>
      <c r="F256" s="38">
        <f t="shared" si="46"/>
        <v>7.2</v>
      </c>
      <c r="G256" s="38">
        <f t="shared" si="46"/>
        <v>59.95</v>
      </c>
      <c r="H256" s="38">
        <f t="shared" si="46"/>
        <v>350.09999999999997</v>
      </c>
      <c r="I256" s="38">
        <f t="shared" si="46"/>
        <v>2.4233000000000002</v>
      </c>
      <c r="J256" s="38">
        <f t="shared" si="46"/>
        <v>0.60300000000000009</v>
      </c>
      <c r="K256" s="38">
        <f t="shared" si="46"/>
        <v>2.8250000000000002</v>
      </c>
      <c r="L256" s="38">
        <f t="shared" si="46"/>
        <v>22.470000000000002</v>
      </c>
      <c r="M256" s="38">
        <f t="shared" si="46"/>
        <v>54.57</v>
      </c>
      <c r="N256" s="38">
        <f t="shared" si="46"/>
        <v>73.795000000000002</v>
      </c>
      <c r="O256" s="38">
        <f t="shared" si="46"/>
        <v>255.67000000000002</v>
      </c>
      <c r="P256" s="38">
        <f t="shared" si="46"/>
        <v>19.279999999999994</v>
      </c>
      <c r="Q256" s="37"/>
      <c r="R256" s="5"/>
      <c r="S256" s="5"/>
      <c r="T256" s="5"/>
      <c r="U256" s="5"/>
    </row>
    <row r="257" spans="1:21" s="32" customFormat="1" ht="18.75" customHeight="1" x14ac:dyDescent="0.3">
      <c r="A257" s="107" t="s">
        <v>52</v>
      </c>
      <c r="B257" s="111" t="s">
        <v>131</v>
      </c>
      <c r="C257" s="22" t="s">
        <v>19</v>
      </c>
      <c r="D257" s="22">
        <v>150</v>
      </c>
      <c r="E257" s="17">
        <v>3.46</v>
      </c>
      <c r="F257" s="17">
        <v>4.57</v>
      </c>
      <c r="G257" s="17">
        <v>19.760000000000002</v>
      </c>
      <c r="H257" s="17">
        <v>134</v>
      </c>
      <c r="I257" s="17">
        <v>0.04</v>
      </c>
      <c r="J257" s="17">
        <v>2.3E-2</v>
      </c>
      <c r="K257" s="17">
        <v>0.83</v>
      </c>
      <c r="L257" s="17">
        <v>0</v>
      </c>
      <c r="M257" s="17">
        <v>9.9</v>
      </c>
      <c r="N257" s="17">
        <v>24.7</v>
      </c>
      <c r="O257" s="17">
        <v>37.5</v>
      </c>
      <c r="P257" s="17">
        <v>0.82</v>
      </c>
      <c r="Q257" s="109" t="s">
        <v>132</v>
      </c>
      <c r="R257" s="5"/>
      <c r="S257" s="5"/>
      <c r="T257" s="5"/>
      <c r="U257" s="5"/>
    </row>
    <row r="258" spans="1:21" s="32" customFormat="1" ht="18.75" x14ac:dyDescent="0.3">
      <c r="A258" s="107"/>
      <c r="B258" s="111"/>
      <c r="C258" s="22" t="s">
        <v>29</v>
      </c>
      <c r="D258" s="42">
        <v>130</v>
      </c>
      <c r="E258" s="43">
        <v>3</v>
      </c>
      <c r="F258" s="17">
        <v>3.96</v>
      </c>
      <c r="G258" s="17">
        <v>17.13</v>
      </c>
      <c r="H258" s="17">
        <v>116.13</v>
      </c>
      <c r="I258" s="17">
        <f>I257*130/150</f>
        <v>3.4666666666666665E-2</v>
      </c>
      <c r="J258" s="17">
        <f>J257*130/150</f>
        <v>1.9933333333333331E-2</v>
      </c>
      <c r="K258" s="17">
        <f>K257*130/150</f>
        <v>0.71933333333333327</v>
      </c>
      <c r="L258" s="17">
        <v>0</v>
      </c>
      <c r="M258" s="17">
        <v>8.58</v>
      </c>
      <c r="N258" s="17">
        <v>21.41</v>
      </c>
      <c r="O258" s="17">
        <f>O257*130/150</f>
        <v>32.5</v>
      </c>
      <c r="P258" s="17">
        <f>P257*130/150</f>
        <v>0.71066666666666667</v>
      </c>
      <c r="Q258" s="109"/>
      <c r="R258" s="5"/>
      <c r="S258" s="5"/>
      <c r="T258" s="5"/>
      <c r="U258" s="5"/>
    </row>
    <row r="259" spans="1:21" s="32" customFormat="1" ht="18.75" customHeight="1" x14ac:dyDescent="0.3">
      <c r="A259" s="107"/>
      <c r="B259" s="111" t="s">
        <v>64</v>
      </c>
      <c r="C259" s="22" t="s">
        <v>19</v>
      </c>
      <c r="D259" s="22">
        <v>180</v>
      </c>
      <c r="E259" s="17">
        <v>2.81</v>
      </c>
      <c r="F259" s="17">
        <v>2.39</v>
      </c>
      <c r="G259" s="17">
        <v>12.75</v>
      </c>
      <c r="H259" s="17">
        <v>83.9</v>
      </c>
      <c r="I259" s="17">
        <v>0.94</v>
      </c>
      <c r="J259" s="17">
        <v>0</v>
      </c>
      <c r="K259" s="17">
        <v>0.14000000000000001</v>
      </c>
      <c r="L259" s="17">
        <v>0</v>
      </c>
      <c r="M259" s="17">
        <v>109.8</v>
      </c>
      <c r="N259" s="17">
        <v>16.2</v>
      </c>
      <c r="O259" s="17">
        <v>108</v>
      </c>
      <c r="P259" s="17">
        <v>0.54</v>
      </c>
      <c r="Q259" s="109" t="s">
        <v>133</v>
      </c>
      <c r="R259" s="5"/>
      <c r="S259" s="5"/>
      <c r="T259" s="5"/>
      <c r="U259" s="5"/>
    </row>
    <row r="260" spans="1:21" s="32" customFormat="1" ht="18.75" x14ac:dyDescent="0.3">
      <c r="A260" s="107"/>
      <c r="B260" s="111"/>
      <c r="C260" s="22" t="s">
        <v>29</v>
      </c>
      <c r="D260" s="22">
        <v>150</v>
      </c>
      <c r="E260" s="17">
        <v>2.34</v>
      </c>
      <c r="F260" s="17">
        <v>2</v>
      </c>
      <c r="G260" s="17">
        <v>10.63</v>
      </c>
      <c r="H260" s="17">
        <v>70</v>
      </c>
      <c r="I260" s="17">
        <f t="shared" ref="I260:P260" si="47">I259*150/180</f>
        <v>0.78333333333333333</v>
      </c>
      <c r="J260" s="17">
        <f t="shared" si="47"/>
        <v>0</v>
      </c>
      <c r="K260" s="17">
        <f t="shared" si="47"/>
        <v>0.11666666666666668</v>
      </c>
      <c r="L260" s="17">
        <f t="shared" si="47"/>
        <v>0</v>
      </c>
      <c r="M260" s="17">
        <f t="shared" si="47"/>
        <v>91.5</v>
      </c>
      <c r="N260" s="17">
        <f t="shared" si="47"/>
        <v>13.5</v>
      </c>
      <c r="O260" s="17">
        <f t="shared" si="47"/>
        <v>90</v>
      </c>
      <c r="P260" s="17">
        <f t="shared" si="47"/>
        <v>0.45</v>
      </c>
      <c r="Q260" s="109"/>
      <c r="R260" s="5"/>
      <c r="S260" s="5"/>
      <c r="T260" s="5"/>
      <c r="U260" s="5"/>
    </row>
    <row r="261" spans="1:21" s="32" customFormat="1" ht="18.75" x14ac:dyDescent="0.3">
      <c r="A261" s="107"/>
      <c r="B261" s="37" t="s">
        <v>37</v>
      </c>
      <c r="C261" s="37" t="s">
        <v>19</v>
      </c>
      <c r="D261" s="37">
        <v>330</v>
      </c>
      <c r="E261" s="38">
        <f t="shared" ref="E261:P261" si="48">E257+E259</f>
        <v>6.27</v>
      </c>
      <c r="F261" s="38">
        <f t="shared" si="48"/>
        <v>6.9600000000000009</v>
      </c>
      <c r="G261" s="38">
        <f t="shared" si="48"/>
        <v>32.510000000000005</v>
      </c>
      <c r="H261" s="38">
        <f t="shared" si="48"/>
        <v>217.9</v>
      </c>
      <c r="I261" s="38">
        <f t="shared" si="48"/>
        <v>0.98</v>
      </c>
      <c r="J261" s="38">
        <f t="shared" si="48"/>
        <v>2.3E-2</v>
      </c>
      <c r="K261" s="38">
        <f t="shared" si="48"/>
        <v>0.97</v>
      </c>
      <c r="L261" s="38">
        <f t="shared" si="48"/>
        <v>0</v>
      </c>
      <c r="M261" s="38">
        <f t="shared" si="48"/>
        <v>119.7</v>
      </c>
      <c r="N261" s="38">
        <f t="shared" si="48"/>
        <v>40.9</v>
      </c>
      <c r="O261" s="38">
        <f t="shared" si="48"/>
        <v>145.5</v>
      </c>
      <c r="P261" s="38">
        <f t="shared" si="48"/>
        <v>1.3599999999999999</v>
      </c>
      <c r="Q261" s="37"/>
      <c r="R261" s="5"/>
      <c r="S261" s="5"/>
      <c r="T261" s="5"/>
      <c r="U261" s="5"/>
    </row>
    <row r="262" spans="1:21" s="32" customFormat="1" ht="18.75" x14ac:dyDescent="0.3">
      <c r="A262" s="107"/>
      <c r="B262" s="37" t="s">
        <v>38</v>
      </c>
      <c r="C262" s="37" t="s">
        <v>29</v>
      </c>
      <c r="D262" s="37">
        <v>280</v>
      </c>
      <c r="E262" s="38">
        <f t="shared" ref="E262:P262" si="49">E258+E260</f>
        <v>5.34</v>
      </c>
      <c r="F262" s="38">
        <f t="shared" si="49"/>
        <v>5.96</v>
      </c>
      <c r="G262" s="38">
        <f t="shared" si="49"/>
        <v>27.759999999999998</v>
      </c>
      <c r="H262" s="38">
        <f t="shared" si="49"/>
        <v>186.13</v>
      </c>
      <c r="I262" s="38">
        <f t="shared" si="49"/>
        <v>0.81799999999999995</v>
      </c>
      <c r="J262" s="38">
        <f t="shared" si="49"/>
        <v>1.9933333333333331E-2</v>
      </c>
      <c r="K262" s="38">
        <f t="shared" si="49"/>
        <v>0.83599999999999997</v>
      </c>
      <c r="L262" s="38">
        <f t="shared" si="49"/>
        <v>0</v>
      </c>
      <c r="M262" s="38">
        <f t="shared" si="49"/>
        <v>100.08</v>
      </c>
      <c r="N262" s="38">
        <f t="shared" si="49"/>
        <v>34.909999999999997</v>
      </c>
      <c r="O262" s="38">
        <f t="shared" si="49"/>
        <v>122.5</v>
      </c>
      <c r="P262" s="38">
        <f t="shared" si="49"/>
        <v>1.1606666666666667</v>
      </c>
      <c r="Q262" s="37"/>
      <c r="R262" s="5"/>
      <c r="S262" s="5"/>
      <c r="T262" s="5"/>
      <c r="U262" s="5"/>
    </row>
    <row r="263" spans="1:21" s="32" customFormat="1" ht="18.75" x14ac:dyDescent="0.3">
      <c r="A263" s="121"/>
      <c r="B263" s="37" t="s">
        <v>57</v>
      </c>
      <c r="C263" s="37" t="s">
        <v>19</v>
      </c>
      <c r="D263" s="37">
        <f t="shared" ref="D263:P263" si="50">D237+D255+D261</f>
        <v>1384</v>
      </c>
      <c r="E263" s="38">
        <f t="shared" si="50"/>
        <v>29.349999999999998</v>
      </c>
      <c r="F263" s="38">
        <f t="shared" si="50"/>
        <v>22.445</v>
      </c>
      <c r="G263" s="38">
        <f t="shared" si="50"/>
        <v>153.25</v>
      </c>
      <c r="H263" s="38">
        <f t="shared" si="50"/>
        <v>941.65</v>
      </c>
      <c r="I263" s="38">
        <f t="shared" si="50"/>
        <v>3.6080000000000001</v>
      </c>
      <c r="J263" s="38">
        <f t="shared" si="50"/>
        <v>1.0759999999999998</v>
      </c>
      <c r="K263" s="38">
        <f t="shared" si="50"/>
        <v>5.3780000000000001</v>
      </c>
      <c r="L263" s="38">
        <f t="shared" si="50"/>
        <v>33.073</v>
      </c>
      <c r="M263" s="38">
        <f t="shared" si="50"/>
        <v>253.23000000000002</v>
      </c>
      <c r="N263" s="38">
        <f t="shared" si="50"/>
        <v>160.23999999999998</v>
      </c>
      <c r="O263" s="38">
        <f t="shared" si="50"/>
        <v>575.13</v>
      </c>
      <c r="P263" s="38">
        <f t="shared" si="50"/>
        <v>24.700000000000003</v>
      </c>
      <c r="Q263" s="37"/>
      <c r="R263" s="5"/>
      <c r="S263" s="5"/>
      <c r="T263" s="5"/>
      <c r="U263" s="5"/>
    </row>
    <row r="264" spans="1:21" s="32" customFormat="1" ht="18.75" x14ac:dyDescent="0.3">
      <c r="A264" s="121"/>
      <c r="B264" s="37" t="s">
        <v>58</v>
      </c>
      <c r="C264" s="37" t="s">
        <v>29</v>
      </c>
      <c r="D264" s="37">
        <f t="shared" ref="D264:P264" si="51">D238+D256+D262</f>
        <v>1170</v>
      </c>
      <c r="E264" s="38">
        <f t="shared" si="51"/>
        <v>23.479999999999997</v>
      </c>
      <c r="F264" s="38">
        <f t="shared" si="51"/>
        <v>22.79</v>
      </c>
      <c r="G264" s="38">
        <f t="shared" si="51"/>
        <v>101.77000000000001</v>
      </c>
      <c r="H264" s="38">
        <f t="shared" si="51"/>
        <v>702.26</v>
      </c>
      <c r="I264" s="38">
        <f t="shared" si="51"/>
        <v>3.3523000000000001</v>
      </c>
      <c r="J264" s="38">
        <f t="shared" si="51"/>
        <v>0.87393333333333345</v>
      </c>
      <c r="K264" s="38">
        <f t="shared" si="51"/>
        <v>4.4610000000000003</v>
      </c>
      <c r="L264" s="38">
        <f t="shared" si="51"/>
        <v>24.520000000000003</v>
      </c>
      <c r="M264" s="38">
        <f t="shared" si="51"/>
        <v>198.18</v>
      </c>
      <c r="N264" s="38">
        <f t="shared" si="51"/>
        <v>118.895</v>
      </c>
      <c r="O264" s="38">
        <f t="shared" si="51"/>
        <v>498.40000000000003</v>
      </c>
      <c r="P264" s="38">
        <f t="shared" si="51"/>
        <v>22.260666666666662</v>
      </c>
      <c r="Q264" s="37"/>
      <c r="R264" s="5"/>
      <c r="S264" s="5"/>
      <c r="T264" s="5"/>
      <c r="U264" s="5"/>
    </row>
    <row r="265" spans="1:21" s="32" customFormat="1" ht="28.7" customHeight="1" x14ac:dyDescent="0.3">
      <c r="A265" s="107" t="s">
        <v>5</v>
      </c>
      <c r="B265" s="122" t="s">
        <v>6</v>
      </c>
      <c r="C265" s="122"/>
      <c r="D265" s="122" t="s">
        <v>7</v>
      </c>
      <c r="E265" s="122" t="s">
        <v>8</v>
      </c>
      <c r="F265" s="122"/>
      <c r="G265" s="122"/>
      <c r="H265" s="122" t="s">
        <v>9</v>
      </c>
      <c r="I265" s="107" t="s">
        <v>10</v>
      </c>
      <c r="J265" s="107"/>
      <c r="K265" s="107"/>
      <c r="L265" s="107"/>
      <c r="M265" s="107" t="s">
        <v>11</v>
      </c>
      <c r="N265" s="107"/>
      <c r="O265" s="107"/>
      <c r="P265" s="107"/>
      <c r="Q265" s="122" t="s">
        <v>12</v>
      </c>
      <c r="R265" s="5"/>
      <c r="S265" s="5"/>
      <c r="T265" s="5"/>
      <c r="U265" s="5"/>
    </row>
    <row r="266" spans="1:21" s="32" customFormat="1" ht="47.1" customHeight="1" x14ac:dyDescent="0.3">
      <c r="A266" s="107"/>
      <c r="B266" s="122"/>
      <c r="C266" s="122"/>
      <c r="D266" s="122"/>
      <c r="E266" s="41" t="s">
        <v>13</v>
      </c>
      <c r="F266" s="41" t="s">
        <v>14</v>
      </c>
      <c r="G266" s="41" t="s">
        <v>15</v>
      </c>
      <c r="H266" s="122"/>
      <c r="I266" s="13" t="s">
        <v>16</v>
      </c>
      <c r="J266" s="13" t="s">
        <v>17</v>
      </c>
      <c r="K266" s="13" t="s">
        <v>18</v>
      </c>
      <c r="L266" s="13" t="s">
        <v>19</v>
      </c>
      <c r="M266" s="13" t="s">
        <v>20</v>
      </c>
      <c r="N266" s="13" t="s">
        <v>21</v>
      </c>
      <c r="O266" s="13" t="s">
        <v>22</v>
      </c>
      <c r="P266" s="13" t="s">
        <v>23</v>
      </c>
      <c r="Q266" s="122"/>
      <c r="R266" s="5"/>
      <c r="S266" s="5"/>
      <c r="T266" s="5"/>
      <c r="U266" s="5"/>
    </row>
    <row r="267" spans="1:21" s="32" customFormat="1" ht="19.5" customHeight="1" x14ac:dyDescent="0.35">
      <c r="A267" s="124" t="s">
        <v>134</v>
      </c>
      <c r="B267" s="124"/>
      <c r="C267" s="124"/>
      <c r="D267" s="124"/>
      <c r="E267" s="124"/>
      <c r="F267" s="124"/>
      <c r="G267" s="124"/>
      <c r="H267" s="124"/>
      <c r="I267" s="124"/>
      <c r="J267" s="124"/>
      <c r="K267" s="124"/>
      <c r="L267" s="124"/>
      <c r="M267" s="124"/>
      <c r="N267" s="124"/>
      <c r="O267" s="124"/>
      <c r="P267" s="124"/>
      <c r="Q267" s="124"/>
      <c r="R267" s="5"/>
      <c r="S267" s="5"/>
      <c r="T267" s="5"/>
      <c r="U267" s="5"/>
    </row>
    <row r="268" spans="1:21" s="32" customFormat="1" ht="18.75" customHeight="1" x14ac:dyDescent="0.3">
      <c r="A268" s="107" t="s">
        <v>60</v>
      </c>
      <c r="B268" s="111" t="s">
        <v>135</v>
      </c>
      <c r="C268" s="22" t="s">
        <v>19</v>
      </c>
      <c r="D268" s="22">
        <v>180</v>
      </c>
      <c r="E268" s="17">
        <v>4.33</v>
      </c>
      <c r="F268" s="17">
        <v>4.57</v>
      </c>
      <c r="G268" s="17">
        <v>15.14</v>
      </c>
      <c r="H268" s="17">
        <v>119.16</v>
      </c>
      <c r="I268" s="17">
        <v>0.1</v>
      </c>
      <c r="J268" s="17">
        <v>0.19</v>
      </c>
      <c r="K268" s="17">
        <v>0.24</v>
      </c>
      <c r="L268" s="17">
        <v>0.68</v>
      </c>
      <c r="M268" s="17">
        <v>119.11</v>
      </c>
      <c r="N268" s="17">
        <v>17.29</v>
      </c>
      <c r="O268" s="17">
        <v>153.19999999999999</v>
      </c>
      <c r="P268" s="17">
        <v>0.18</v>
      </c>
      <c r="Q268" s="109" t="s">
        <v>76</v>
      </c>
      <c r="R268" s="5"/>
      <c r="S268" s="5"/>
      <c r="T268" s="5"/>
      <c r="U268" s="5"/>
    </row>
    <row r="269" spans="1:21" s="32" customFormat="1" ht="19.5" customHeight="1" x14ac:dyDescent="0.3">
      <c r="A269" s="107"/>
      <c r="B269" s="111"/>
      <c r="C269" s="22" t="s">
        <v>29</v>
      </c>
      <c r="D269" s="22">
        <v>150</v>
      </c>
      <c r="E269" s="17">
        <v>3.61</v>
      </c>
      <c r="F269" s="17">
        <v>3.81</v>
      </c>
      <c r="G269" s="17">
        <v>12.62</v>
      </c>
      <c r="H269" s="17">
        <v>99.3</v>
      </c>
      <c r="I269" s="17">
        <v>0.08</v>
      </c>
      <c r="J269" s="17">
        <v>0.36</v>
      </c>
      <c r="K269" s="17">
        <v>0.2</v>
      </c>
      <c r="L269" s="17">
        <v>0.57999999999999996</v>
      </c>
      <c r="M269" s="17">
        <v>103.22</v>
      </c>
      <c r="N269" s="17">
        <v>14.98</v>
      </c>
      <c r="O269" s="17">
        <v>127.67</v>
      </c>
      <c r="P269" s="17">
        <v>0.15</v>
      </c>
      <c r="Q269" s="109"/>
      <c r="R269" s="5"/>
      <c r="S269" s="5"/>
      <c r="T269" s="5"/>
      <c r="U269" s="5"/>
    </row>
    <row r="270" spans="1:21" s="32" customFormat="1" ht="19.5" customHeight="1" x14ac:dyDescent="0.3">
      <c r="A270" s="107"/>
      <c r="B270" s="111" t="s">
        <v>48</v>
      </c>
      <c r="C270" s="93" t="s">
        <v>19</v>
      </c>
      <c r="D270" s="42">
        <v>20</v>
      </c>
      <c r="E270" s="43">
        <v>1.52</v>
      </c>
      <c r="F270" s="94">
        <v>0.16</v>
      </c>
      <c r="G270" s="94">
        <v>9.84</v>
      </c>
      <c r="H270" s="94">
        <v>47</v>
      </c>
      <c r="I270" s="94">
        <v>0.1</v>
      </c>
      <c r="J270" s="94">
        <v>0.04</v>
      </c>
      <c r="K270" s="94">
        <v>0.25</v>
      </c>
      <c r="L270" s="94">
        <f>-L271</f>
        <v>0</v>
      </c>
      <c r="M270" s="94">
        <v>4</v>
      </c>
      <c r="N270" s="94">
        <v>0</v>
      </c>
      <c r="O270" s="94">
        <v>0</v>
      </c>
      <c r="P270" s="94">
        <v>0.22</v>
      </c>
      <c r="Q270" s="92"/>
      <c r="R270" s="5"/>
      <c r="S270" s="5"/>
      <c r="T270" s="5"/>
      <c r="U270" s="5"/>
    </row>
    <row r="271" spans="1:21" s="32" customFormat="1" ht="19.5" customHeight="1" x14ac:dyDescent="0.3">
      <c r="A271" s="107"/>
      <c r="B271" s="111"/>
      <c r="C271" s="93" t="s">
        <v>29</v>
      </c>
      <c r="D271" s="42">
        <v>15</v>
      </c>
      <c r="E271" s="43">
        <v>0.76</v>
      </c>
      <c r="F271" s="94">
        <v>0.08</v>
      </c>
      <c r="G271" s="94">
        <v>4.92</v>
      </c>
      <c r="H271" s="94">
        <v>23.5</v>
      </c>
      <c r="I271" s="94">
        <v>0.15</v>
      </c>
      <c r="J271" s="94">
        <v>0.08</v>
      </c>
      <c r="K271" s="94">
        <v>0.25</v>
      </c>
      <c r="L271" s="94">
        <v>0</v>
      </c>
      <c r="M271" s="94">
        <v>2</v>
      </c>
      <c r="N271" s="94">
        <v>0</v>
      </c>
      <c r="O271" s="94">
        <v>0</v>
      </c>
      <c r="P271" s="94">
        <v>8.2000000000000003E-2</v>
      </c>
      <c r="Q271" s="109" t="s">
        <v>63</v>
      </c>
      <c r="R271" s="5"/>
      <c r="S271" s="5"/>
      <c r="T271" s="5"/>
      <c r="U271" s="5"/>
    </row>
    <row r="272" spans="1:21" s="32" customFormat="1" ht="19.5" customHeight="1" x14ac:dyDescent="0.3">
      <c r="A272" s="107"/>
      <c r="B272" s="125" t="s">
        <v>218</v>
      </c>
      <c r="C272" s="93" t="s">
        <v>19</v>
      </c>
      <c r="D272" s="42">
        <v>16</v>
      </c>
      <c r="E272" s="43">
        <v>3.55</v>
      </c>
      <c r="F272" s="94">
        <v>3.03</v>
      </c>
      <c r="G272" s="94">
        <v>0</v>
      </c>
      <c r="H272" s="94">
        <v>55</v>
      </c>
      <c r="I272" s="94">
        <v>0.04</v>
      </c>
      <c r="J272" s="94">
        <v>0.01</v>
      </c>
      <c r="K272" s="94">
        <v>0.25</v>
      </c>
      <c r="L272" s="94">
        <v>0</v>
      </c>
      <c r="M272" s="94">
        <v>4.6500000000000004</v>
      </c>
      <c r="N272" s="94">
        <v>4.6500000000000004</v>
      </c>
      <c r="O272" s="94">
        <v>14.55</v>
      </c>
      <c r="P272" s="94">
        <v>0.31</v>
      </c>
      <c r="Q272" s="109"/>
      <c r="R272" s="5"/>
      <c r="S272" s="5"/>
      <c r="T272" s="5"/>
      <c r="U272" s="5"/>
    </row>
    <row r="273" spans="1:21" s="32" customFormat="1" ht="19.5" customHeight="1" x14ac:dyDescent="0.3">
      <c r="A273" s="107"/>
      <c r="B273" s="126"/>
      <c r="C273" s="93" t="s">
        <v>29</v>
      </c>
      <c r="D273" s="67" t="s">
        <v>202</v>
      </c>
      <c r="E273" s="43">
        <v>2.4</v>
      </c>
      <c r="F273" s="94">
        <v>3.03</v>
      </c>
      <c r="G273" s="94">
        <v>0</v>
      </c>
      <c r="H273" s="94">
        <v>36.6</v>
      </c>
      <c r="I273" s="94">
        <v>0.04</v>
      </c>
      <c r="J273" s="94">
        <v>0.01</v>
      </c>
      <c r="K273" s="94">
        <v>0.25</v>
      </c>
      <c r="L273" s="94">
        <v>0</v>
      </c>
      <c r="M273" s="94">
        <v>4.6500000000000004</v>
      </c>
      <c r="N273" s="94">
        <v>4.6500000000000004</v>
      </c>
      <c r="O273" s="94">
        <v>14.55</v>
      </c>
      <c r="P273" s="94">
        <v>0.31</v>
      </c>
      <c r="Q273" s="109"/>
      <c r="R273" s="5"/>
      <c r="S273" s="5"/>
      <c r="T273" s="5"/>
      <c r="U273" s="5"/>
    </row>
    <row r="274" spans="1:21" s="32" customFormat="1" ht="18.75" customHeight="1" x14ac:dyDescent="0.3">
      <c r="A274" s="107"/>
      <c r="B274" s="111" t="s">
        <v>55</v>
      </c>
      <c r="C274" s="22" t="s">
        <v>19</v>
      </c>
      <c r="D274" s="22">
        <v>200</v>
      </c>
      <c r="E274" s="17">
        <v>4.2</v>
      </c>
      <c r="F274" s="17">
        <v>3.63</v>
      </c>
      <c r="G274" s="17">
        <v>7.28</v>
      </c>
      <c r="H274" s="17">
        <v>118.67</v>
      </c>
      <c r="I274" s="17">
        <v>0</v>
      </c>
      <c r="J274" s="17">
        <v>0</v>
      </c>
      <c r="K274" s="17">
        <v>0.15</v>
      </c>
      <c r="L274" s="17">
        <v>0</v>
      </c>
      <c r="M274" s="17">
        <v>122</v>
      </c>
      <c r="N274" s="17">
        <v>18</v>
      </c>
      <c r="O274" s="17">
        <v>120</v>
      </c>
      <c r="P274" s="17">
        <v>0.06</v>
      </c>
      <c r="Q274" s="109" t="s">
        <v>56</v>
      </c>
      <c r="R274" s="5"/>
      <c r="S274" s="5"/>
      <c r="T274" s="5"/>
      <c r="U274" s="5"/>
    </row>
    <row r="275" spans="1:21" s="32" customFormat="1" ht="18.75" x14ac:dyDescent="0.3">
      <c r="A275" s="107"/>
      <c r="B275" s="111"/>
      <c r="C275" s="22" t="s">
        <v>29</v>
      </c>
      <c r="D275" s="22">
        <v>180</v>
      </c>
      <c r="E275" s="17">
        <v>3.67</v>
      </c>
      <c r="F275" s="17">
        <v>3.19</v>
      </c>
      <c r="G275" s="17">
        <v>15.82</v>
      </c>
      <c r="H275" s="17">
        <v>107</v>
      </c>
      <c r="I275" s="17">
        <v>0</v>
      </c>
      <c r="J275" s="17">
        <v>0</v>
      </c>
      <c r="K275" s="17">
        <v>0.14000000000000001</v>
      </c>
      <c r="L275" s="17">
        <v>0</v>
      </c>
      <c r="M275" s="17">
        <v>109.8</v>
      </c>
      <c r="N275" s="17">
        <v>16.2</v>
      </c>
      <c r="O275" s="17">
        <v>108</v>
      </c>
      <c r="P275" s="17">
        <v>0.54</v>
      </c>
      <c r="Q275" s="109"/>
      <c r="R275" s="5"/>
      <c r="S275" s="5"/>
      <c r="T275" s="5"/>
      <c r="U275" s="5"/>
    </row>
    <row r="276" spans="1:21" s="32" customFormat="1" ht="18.75" x14ac:dyDescent="0.3">
      <c r="A276" s="107"/>
      <c r="B276" s="37" t="s">
        <v>37</v>
      </c>
      <c r="C276" s="37" t="s">
        <v>19</v>
      </c>
      <c r="D276" s="37">
        <v>415</v>
      </c>
      <c r="E276" s="97">
        <f t="shared" ref="E276:P276" si="52">E268+E270+E274</f>
        <v>10.050000000000001</v>
      </c>
      <c r="F276" s="38">
        <f t="shared" si="52"/>
        <v>8.36</v>
      </c>
      <c r="G276" s="38">
        <f t="shared" si="52"/>
        <v>32.26</v>
      </c>
      <c r="H276" s="38">
        <f t="shared" si="52"/>
        <v>284.83</v>
      </c>
      <c r="I276" s="38">
        <f t="shared" si="52"/>
        <v>0.2</v>
      </c>
      <c r="J276" s="38">
        <f t="shared" si="52"/>
        <v>0.23</v>
      </c>
      <c r="K276" s="38">
        <f t="shared" si="52"/>
        <v>0.64</v>
      </c>
      <c r="L276" s="38">
        <f t="shared" si="52"/>
        <v>0.68</v>
      </c>
      <c r="M276" s="38">
        <f t="shared" si="52"/>
        <v>245.11</v>
      </c>
      <c r="N276" s="38">
        <f t="shared" si="52"/>
        <v>35.29</v>
      </c>
      <c r="O276" s="38">
        <f t="shared" si="52"/>
        <v>273.2</v>
      </c>
      <c r="P276" s="38">
        <f t="shared" si="52"/>
        <v>0.46</v>
      </c>
      <c r="Q276" s="37"/>
      <c r="R276" s="5"/>
      <c r="S276" s="5"/>
      <c r="T276" s="5"/>
      <c r="U276" s="5"/>
    </row>
    <row r="277" spans="1:21" s="32" customFormat="1" ht="18.75" x14ac:dyDescent="0.3">
      <c r="A277" s="107"/>
      <c r="B277" s="37" t="s">
        <v>38</v>
      </c>
      <c r="C277" s="37" t="s">
        <v>29</v>
      </c>
      <c r="D277" s="37">
        <v>355</v>
      </c>
      <c r="E277" s="38">
        <f t="shared" ref="E277:P277" si="53">E269+E273+E275</f>
        <v>9.68</v>
      </c>
      <c r="F277" s="38">
        <f t="shared" si="53"/>
        <v>10.029999999999999</v>
      </c>
      <c r="G277" s="38">
        <f t="shared" si="53"/>
        <v>28.439999999999998</v>
      </c>
      <c r="H277" s="38">
        <f t="shared" si="53"/>
        <v>242.9</v>
      </c>
      <c r="I277" s="38">
        <f t="shared" si="53"/>
        <v>0.12</v>
      </c>
      <c r="J277" s="38">
        <f t="shared" si="53"/>
        <v>0.37</v>
      </c>
      <c r="K277" s="38">
        <f t="shared" si="53"/>
        <v>0.59000000000000008</v>
      </c>
      <c r="L277" s="38">
        <f t="shared" si="53"/>
        <v>0.57999999999999996</v>
      </c>
      <c r="M277" s="38">
        <f t="shared" si="53"/>
        <v>217.67000000000002</v>
      </c>
      <c r="N277" s="38">
        <f t="shared" si="53"/>
        <v>35.83</v>
      </c>
      <c r="O277" s="38">
        <f t="shared" si="53"/>
        <v>250.22</v>
      </c>
      <c r="P277" s="38">
        <f t="shared" si="53"/>
        <v>1</v>
      </c>
      <c r="Q277" s="37"/>
      <c r="R277" s="5"/>
      <c r="S277" s="5"/>
      <c r="T277" s="5"/>
      <c r="U277" s="5"/>
    </row>
    <row r="278" spans="1:21" s="32" customFormat="1" ht="18.75" customHeight="1" x14ac:dyDescent="0.3">
      <c r="A278" s="128" t="s">
        <v>80</v>
      </c>
      <c r="B278" s="111" t="s">
        <v>199</v>
      </c>
      <c r="C278" s="22" t="s">
        <v>19</v>
      </c>
      <c r="D278" s="22">
        <v>150</v>
      </c>
      <c r="E278" s="17">
        <v>4.58</v>
      </c>
      <c r="F278" s="17">
        <v>4.08</v>
      </c>
      <c r="G278" s="17">
        <v>7.58</v>
      </c>
      <c r="H278" s="17">
        <v>85</v>
      </c>
      <c r="I278" s="17">
        <v>0.06</v>
      </c>
      <c r="J278" s="17">
        <v>0.24</v>
      </c>
      <c r="K278" s="17">
        <v>0.16</v>
      </c>
      <c r="L278" s="17">
        <v>2.0499999999999998</v>
      </c>
      <c r="M278" s="17">
        <v>189.6</v>
      </c>
      <c r="N278" s="17">
        <v>22.1</v>
      </c>
      <c r="O278" s="17">
        <v>142.19999999999999</v>
      </c>
      <c r="P278" s="17">
        <v>0.16</v>
      </c>
      <c r="Q278" s="109" t="s">
        <v>81</v>
      </c>
      <c r="R278" s="5"/>
      <c r="S278" s="5"/>
      <c r="T278" s="5"/>
      <c r="U278" s="5"/>
    </row>
    <row r="279" spans="1:21" s="32" customFormat="1" ht="18.75" x14ac:dyDescent="0.3">
      <c r="A279" s="128"/>
      <c r="B279" s="111"/>
      <c r="C279" s="22" t="s">
        <v>29</v>
      </c>
      <c r="D279" s="22">
        <v>150</v>
      </c>
      <c r="E279" s="17">
        <v>4.58</v>
      </c>
      <c r="F279" s="17">
        <v>4.08</v>
      </c>
      <c r="G279" s="17">
        <v>7.58</v>
      </c>
      <c r="H279" s="17">
        <v>85</v>
      </c>
      <c r="I279" s="17">
        <v>0.06</v>
      </c>
      <c r="J279" s="17">
        <v>0.24</v>
      </c>
      <c r="K279" s="17">
        <v>0.16</v>
      </c>
      <c r="L279" s="17">
        <v>2.0499999999999998</v>
      </c>
      <c r="M279" s="17">
        <v>189.6</v>
      </c>
      <c r="N279" s="17">
        <v>22.1</v>
      </c>
      <c r="O279" s="17">
        <v>142.19999999999999</v>
      </c>
      <c r="P279" s="17">
        <v>0.16</v>
      </c>
      <c r="Q279" s="109"/>
      <c r="R279" s="5"/>
      <c r="S279" s="5"/>
      <c r="T279" s="5"/>
      <c r="U279" s="5"/>
    </row>
    <row r="280" spans="1:21" s="32" customFormat="1" ht="18.75" customHeight="1" x14ac:dyDescent="0.3">
      <c r="A280" s="107" t="s">
        <v>42</v>
      </c>
      <c r="B280" s="110" t="s">
        <v>196</v>
      </c>
      <c r="C280" s="19" t="s">
        <v>19</v>
      </c>
      <c r="D280" s="76">
        <v>50</v>
      </c>
      <c r="E280" s="75">
        <v>0.72</v>
      </c>
      <c r="F280" s="75">
        <v>1.91</v>
      </c>
      <c r="G280" s="75">
        <v>1.97</v>
      </c>
      <c r="H280" s="75">
        <v>24.31</v>
      </c>
      <c r="I280" s="75">
        <v>8.0000000000000002E-3</v>
      </c>
      <c r="J280" s="75">
        <v>8.0000000000000002E-3</v>
      </c>
      <c r="K280" s="75">
        <v>0.35</v>
      </c>
      <c r="L280" s="75">
        <v>8.75</v>
      </c>
      <c r="M280" s="75">
        <v>18.59</v>
      </c>
      <c r="N280" s="75">
        <v>26.5</v>
      </c>
      <c r="O280" s="75">
        <v>11.4</v>
      </c>
      <c r="P280" s="75">
        <v>0.31</v>
      </c>
      <c r="Q280" s="125" t="s">
        <v>82</v>
      </c>
      <c r="R280" s="5"/>
      <c r="S280" s="5"/>
      <c r="T280" s="5"/>
      <c r="U280" s="5" t="s">
        <v>31</v>
      </c>
    </row>
    <row r="281" spans="1:21" s="32" customFormat="1" ht="18.75" x14ac:dyDescent="0.3">
      <c r="A281" s="107"/>
      <c r="B281" s="110" t="s">
        <v>83</v>
      </c>
      <c r="C281" s="19" t="s">
        <v>29</v>
      </c>
      <c r="D281" s="76">
        <v>30</v>
      </c>
      <c r="E281" s="75">
        <v>0.43</v>
      </c>
      <c r="F281" s="75">
        <v>1.1399999999999999</v>
      </c>
      <c r="G281" s="75">
        <v>1.18</v>
      </c>
      <c r="H281" s="75">
        <v>14.58</v>
      </c>
      <c r="I281" s="75">
        <v>5.0000000000000001E-3</v>
      </c>
      <c r="J281" s="75">
        <v>5.0000000000000001E-3</v>
      </c>
      <c r="K281" s="75">
        <v>0.21</v>
      </c>
      <c r="L281" s="75">
        <v>5.25</v>
      </c>
      <c r="M281" s="75">
        <v>11.15</v>
      </c>
      <c r="N281" s="75">
        <v>15.9</v>
      </c>
      <c r="O281" s="75">
        <v>6.84</v>
      </c>
      <c r="P281" s="75">
        <v>0.18</v>
      </c>
      <c r="Q281" s="126"/>
      <c r="R281" s="5"/>
      <c r="S281" s="5"/>
      <c r="T281" s="5"/>
      <c r="U281" s="5"/>
    </row>
    <row r="282" spans="1:21" s="32" customFormat="1" ht="18.75" customHeight="1" x14ac:dyDescent="0.3">
      <c r="A282" s="107"/>
      <c r="B282" s="111" t="s">
        <v>195</v>
      </c>
      <c r="C282" s="22" t="s">
        <v>19</v>
      </c>
      <c r="D282" s="22">
        <v>200</v>
      </c>
      <c r="E282" s="17">
        <v>1.63</v>
      </c>
      <c r="F282" s="17">
        <v>4.2</v>
      </c>
      <c r="G282" s="17">
        <v>9.09</v>
      </c>
      <c r="H282" s="17">
        <v>85.27</v>
      </c>
      <c r="I282" s="17">
        <v>0.09</v>
      </c>
      <c r="J282" s="17">
        <v>0.06</v>
      </c>
      <c r="K282" s="17">
        <v>1.1399999999999999</v>
      </c>
      <c r="L282" s="17">
        <v>6.08</v>
      </c>
      <c r="M282" s="17">
        <v>26.4</v>
      </c>
      <c r="N282" s="17">
        <v>26.4</v>
      </c>
      <c r="O282" s="17">
        <v>164</v>
      </c>
      <c r="P282" s="17">
        <v>1.36</v>
      </c>
      <c r="Q282" s="109" t="s">
        <v>84</v>
      </c>
      <c r="R282" s="5"/>
      <c r="S282" s="5"/>
      <c r="T282" s="5"/>
      <c r="U282" s="5"/>
    </row>
    <row r="283" spans="1:21" s="32" customFormat="1" ht="18.75" x14ac:dyDescent="0.3">
      <c r="A283" s="107"/>
      <c r="B283" s="111"/>
      <c r="C283" s="22" t="s">
        <v>29</v>
      </c>
      <c r="D283" s="22">
        <v>150</v>
      </c>
      <c r="E283" s="17">
        <v>1.22</v>
      </c>
      <c r="F283" s="17">
        <v>3.15</v>
      </c>
      <c r="G283" s="17">
        <v>6.82</v>
      </c>
      <c r="H283" s="17">
        <v>63.95</v>
      </c>
      <c r="I283" s="17">
        <v>7.0000000000000007E-2</v>
      </c>
      <c r="J283" s="17">
        <v>4.4999999999999998E-2</v>
      </c>
      <c r="K283" s="17">
        <v>0.9</v>
      </c>
      <c r="L283" s="17">
        <v>4.5599999999999996</v>
      </c>
      <c r="M283" s="17">
        <v>19.8</v>
      </c>
      <c r="N283" s="17">
        <v>19.8</v>
      </c>
      <c r="O283" s="17">
        <v>123</v>
      </c>
      <c r="P283" s="17">
        <v>1.02</v>
      </c>
      <c r="Q283" s="109"/>
      <c r="R283" s="5"/>
      <c r="S283" s="5"/>
      <c r="T283" s="5"/>
      <c r="U283" s="5"/>
    </row>
    <row r="284" spans="1:21" s="32" customFormat="1" ht="18.75" customHeight="1" x14ac:dyDescent="0.3">
      <c r="A284" s="107"/>
      <c r="B284" s="114" t="s">
        <v>136</v>
      </c>
      <c r="C284" s="22" t="s">
        <v>19</v>
      </c>
      <c r="D284" s="22">
        <v>70</v>
      </c>
      <c r="E284" s="17">
        <v>11.48</v>
      </c>
      <c r="F284" s="17">
        <v>18.899999999999999</v>
      </c>
      <c r="G284" s="17">
        <v>17.09</v>
      </c>
      <c r="H284" s="17">
        <v>284.2</v>
      </c>
      <c r="I284" s="17">
        <v>7.0000000000000007E-2</v>
      </c>
      <c r="J284" s="17">
        <v>0.12</v>
      </c>
      <c r="K284" s="17">
        <v>2.8</v>
      </c>
      <c r="L284" s="17">
        <v>0</v>
      </c>
      <c r="M284" s="17">
        <v>15.75</v>
      </c>
      <c r="N284" s="17">
        <v>22.75</v>
      </c>
      <c r="O284" s="17">
        <v>113.75</v>
      </c>
      <c r="P284" s="17">
        <v>1.05</v>
      </c>
      <c r="Q284" s="109" t="s">
        <v>137</v>
      </c>
      <c r="R284" s="5"/>
      <c r="S284" s="5" t="s">
        <v>31</v>
      </c>
      <c r="T284" s="5"/>
      <c r="U284" s="5"/>
    </row>
    <row r="285" spans="1:21" s="32" customFormat="1" ht="18.75" x14ac:dyDescent="0.3">
      <c r="A285" s="107"/>
      <c r="B285" s="114"/>
      <c r="C285" s="22" t="s">
        <v>29</v>
      </c>
      <c r="D285" s="22">
        <v>50</v>
      </c>
      <c r="E285" s="17">
        <v>8.1999999999999993</v>
      </c>
      <c r="F285" s="17">
        <v>13.5</v>
      </c>
      <c r="G285" s="17">
        <v>12.2</v>
      </c>
      <c r="H285" s="17">
        <v>203</v>
      </c>
      <c r="I285" s="17">
        <v>0.05</v>
      </c>
      <c r="J285" s="17">
        <v>0.09</v>
      </c>
      <c r="K285" s="17">
        <v>2</v>
      </c>
      <c r="L285" s="17">
        <v>0</v>
      </c>
      <c r="M285" s="17">
        <v>11.25</v>
      </c>
      <c r="N285" s="17">
        <v>16.25</v>
      </c>
      <c r="O285" s="17">
        <v>81.25</v>
      </c>
      <c r="P285" s="17">
        <v>0.75</v>
      </c>
      <c r="Q285" s="109"/>
      <c r="R285" s="5"/>
      <c r="S285" s="5"/>
      <c r="T285" s="5"/>
      <c r="U285" s="5"/>
    </row>
    <row r="286" spans="1:21" s="32" customFormat="1" ht="18.75" customHeight="1" x14ac:dyDescent="0.3">
      <c r="A286" s="107"/>
      <c r="B286" s="111" t="s">
        <v>103</v>
      </c>
      <c r="C286" s="22" t="s">
        <v>19</v>
      </c>
      <c r="D286" s="22">
        <v>30</v>
      </c>
      <c r="E286" s="17">
        <v>0.53</v>
      </c>
      <c r="F286" s="17">
        <v>1.5</v>
      </c>
      <c r="G286" s="17">
        <v>2.11</v>
      </c>
      <c r="H286" s="17">
        <v>24.03</v>
      </c>
      <c r="I286" s="17">
        <v>0.02</v>
      </c>
      <c r="J286" s="17">
        <v>0.03</v>
      </c>
      <c r="K286" s="17">
        <v>6</v>
      </c>
      <c r="L286" s="17">
        <v>18</v>
      </c>
      <c r="M286" s="17">
        <v>9</v>
      </c>
      <c r="N286" s="17">
        <v>6</v>
      </c>
      <c r="O286" s="17">
        <v>12</v>
      </c>
      <c r="P286" s="17">
        <v>0.24</v>
      </c>
      <c r="Q286" s="111" t="s">
        <v>104</v>
      </c>
      <c r="R286" s="5"/>
      <c r="S286" s="5"/>
      <c r="T286" s="5"/>
      <c r="U286" s="5"/>
    </row>
    <row r="287" spans="1:21" s="32" customFormat="1" ht="18.75" x14ac:dyDescent="0.3">
      <c r="A287" s="107"/>
      <c r="B287" s="111"/>
      <c r="C287" s="22" t="s">
        <v>29</v>
      </c>
      <c r="D287" s="22">
        <v>30</v>
      </c>
      <c r="E287" s="17">
        <v>0.53</v>
      </c>
      <c r="F287" s="17">
        <v>1.5</v>
      </c>
      <c r="G287" s="17">
        <v>2.11</v>
      </c>
      <c r="H287" s="17">
        <v>24.03</v>
      </c>
      <c r="I287" s="17">
        <v>0.02</v>
      </c>
      <c r="J287" s="17">
        <v>0.03</v>
      </c>
      <c r="K287" s="17">
        <v>6</v>
      </c>
      <c r="L287" s="17">
        <v>18</v>
      </c>
      <c r="M287" s="17">
        <v>9</v>
      </c>
      <c r="N287" s="17">
        <v>6</v>
      </c>
      <c r="O287" s="17">
        <v>12</v>
      </c>
      <c r="P287" s="17">
        <v>0.24</v>
      </c>
      <c r="Q287" s="111"/>
      <c r="R287" s="5"/>
      <c r="S287" s="5"/>
      <c r="T287" s="5" t="s">
        <v>31</v>
      </c>
      <c r="U287" s="5"/>
    </row>
    <row r="288" spans="1:21" s="32" customFormat="1" ht="18.75" customHeight="1" x14ac:dyDescent="0.3">
      <c r="A288" s="107"/>
      <c r="B288" s="111" t="s">
        <v>138</v>
      </c>
      <c r="C288" s="22" t="s">
        <v>19</v>
      </c>
      <c r="D288" s="22">
        <v>110</v>
      </c>
      <c r="E288" s="17">
        <v>4.03</v>
      </c>
      <c r="F288" s="17">
        <v>3.09</v>
      </c>
      <c r="G288" s="17">
        <v>19.329999999999998</v>
      </c>
      <c r="H288" s="17">
        <v>121.3</v>
      </c>
      <c r="I288" s="17">
        <v>0.1</v>
      </c>
      <c r="J288" s="17">
        <v>0.06</v>
      </c>
      <c r="K288" s="17">
        <v>1.25</v>
      </c>
      <c r="L288" s="17">
        <v>0</v>
      </c>
      <c r="M288" s="17">
        <v>23.5</v>
      </c>
      <c r="N288" s="17">
        <v>27.9</v>
      </c>
      <c r="O288" s="17">
        <v>102.7</v>
      </c>
      <c r="P288" s="17">
        <v>2.35</v>
      </c>
      <c r="Q288" s="111" t="s">
        <v>139</v>
      </c>
      <c r="R288" s="5"/>
      <c r="S288" s="5"/>
      <c r="T288" s="5" t="s">
        <v>31</v>
      </c>
      <c r="U288" s="5"/>
    </row>
    <row r="289" spans="1:21" s="32" customFormat="1" ht="18.75" x14ac:dyDescent="0.3">
      <c r="A289" s="107"/>
      <c r="B289" s="111"/>
      <c r="C289" s="22" t="s">
        <v>29</v>
      </c>
      <c r="D289" s="22">
        <v>110</v>
      </c>
      <c r="E289" s="17">
        <v>4.03</v>
      </c>
      <c r="F289" s="17">
        <v>3.09</v>
      </c>
      <c r="G289" s="17">
        <v>19.329999999999998</v>
      </c>
      <c r="H289" s="17">
        <v>121.3</v>
      </c>
      <c r="I289" s="17">
        <v>0.1</v>
      </c>
      <c r="J289" s="17">
        <v>5.8000000000000003E-2</v>
      </c>
      <c r="K289" s="17">
        <v>1.25</v>
      </c>
      <c r="L289" s="17">
        <v>0</v>
      </c>
      <c r="M289" s="17">
        <v>23.5</v>
      </c>
      <c r="N289" s="17">
        <v>27.9</v>
      </c>
      <c r="O289" s="17">
        <v>102.7</v>
      </c>
      <c r="P289" s="17">
        <v>2.35</v>
      </c>
      <c r="Q289" s="111"/>
      <c r="R289" s="5"/>
      <c r="S289" s="5"/>
      <c r="T289" s="5"/>
      <c r="U289" s="5"/>
    </row>
    <row r="290" spans="1:21" s="32" customFormat="1" ht="18.75" customHeight="1" x14ac:dyDescent="0.3">
      <c r="A290" s="107"/>
      <c r="B290" s="111" t="s">
        <v>46</v>
      </c>
      <c r="C290" s="22" t="s">
        <v>19</v>
      </c>
      <c r="D290" s="22">
        <v>180</v>
      </c>
      <c r="E290" s="17">
        <v>0.43</v>
      </c>
      <c r="F290" s="17">
        <v>0.25</v>
      </c>
      <c r="G290" s="17">
        <v>12.66</v>
      </c>
      <c r="H290" s="17">
        <v>54.61</v>
      </c>
      <c r="I290" s="17">
        <v>8.9999999999999993E-3</v>
      </c>
      <c r="J290" s="17">
        <v>8.9999999999999993E-3</v>
      </c>
      <c r="K290" s="17">
        <v>0</v>
      </c>
      <c r="L290" s="17">
        <v>2.34</v>
      </c>
      <c r="M290" s="17">
        <v>13.37</v>
      </c>
      <c r="N290" s="17">
        <v>3.24</v>
      </c>
      <c r="O290" s="17">
        <v>0</v>
      </c>
      <c r="P290" s="17">
        <v>0.4</v>
      </c>
      <c r="Q290" s="109" t="s">
        <v>47</v>
      </c>
      <c r="R290" s="5"/>
      <c r="S290" s="5"/>
      <c r="T290" s="5" t="s">
        <v>31</v>
      </c>
      <c r="U290" s="5"/>
    </row>
    <row r="291" spans="1:21" s="32" customFormat="1" ht="18.75" x14ac:dyDescent="0.3">
      <c r="A291" s="107"/>
      <c r="B291" s="111"/>
      <c r="C291" s="22" t="s">
        <v>29</v>
      </c>
      <c r="D291" s="22">
        <v>150</v>
      </c>
      <c r="E291" s="17">
        <v>0.36</v>
      </c>
      <c r="F291" s="17">
        <v>0.21</v>
      </c>
      <c r="G291" s="17">
        <v>10.55</v>
      </c>
      <c r="H291" s="17">
        <v>45.51</v>
      </c>
      <c r="I291" s="17">
        <v>7.0000000000000001E-3</v>
      </c>
      <c r="J291" s="17">
        <v>7.0000000000000001E-3</v>
      </c>
      <c r="K291" s="17">
        <v>0</v>
      </c>
      <c r="L291" s="17">
        <v>1.9</v>
      </c>
      <c r="M291" s="17">
        <v>11.14</v>
      </c>
      <c r="N291" s="17">
        <v>2.7</v>
      </c>
      <c r="O291" s="17">
        <v>0</v>
      </c>
      <c r="P291" s="17">
        <v>0.33</v>
      </c>
      <c r="Q291" s="109"/>
      <c r="R291" s="5"/>
      <c r="S291" s="5"/>
      <c r="T291" s="5"/>
      <c r="U291" s="5"/>
    </row>
    <row r="292" spans="1:21" s="32" customFormat="1" ht="18.75" customHeight="1" x14ac:dyDescent="0.3">
      <c r="A292" s="107"/>
      <c r="B292" s="111" t="s">
        <v>48</v>
      </c>
      <c r="C292" s="22" t="s">
        <v>19</v>
      </c>
      <c r="D292" s="22">
        <v>0</v>
      </c>
      <c r="E292" s="17">
        <v>3.04</v>
      </c>
      <c r="F292" s="17">
        <v>0.32</v>
      </c>
      <c r="G292" s="17">
        <v>19.68</v>
      </c>
      <c r="H292" s="17">
        <v>94</v>
      </c>
      <c r="I292" s="17">
        <v>6.6000000000000003E-2</v>
      </c>
      <c r="J292" s="17">
        <v>2.5999999999999999E-2</v>
      </c>
      <c r="K292" s="17">
        <v>0.64</v>
      </c>
      <c r="L292" s="17">
        <v>0</v>
      </c>
      <c r="M292" s="17">
        <v>9.1999999999999993</v>
      </c>
      <c r="N292" s="17">
        <v>13.2</v>
      </c>
      <c r="O292" s="17">
        <v>34.799999999999997</v>
      </c>
      <c r="P292" s="17">
        <v>0.8</v>
      </c>
      <c r="Q292" s="109" t="s">
        <v>49</v>
      </c>
      <c r="R292" s="5"/>
      <c r="S292" s="5"/>
      <c r="T292" s="5"/>
      <c r="U292" s="5"/>
    </row>
    <row r="293" spans="1:21" s="32" customFormat="1" ht="18.75" x14ac:dyDescent="0.3">
      <c r="A293" s="107"/>
      <c r="B293" s="111"/>
      <c r="C293" s="22" t="s">
        <v>29</v>
      </c>
      <c r="D293" s="22">
        <v>0</v>
      </c>
      <c r="E293" s="17">
        <v>2.2799999999999998</v>
      </c>
      <c r="F293" s="17">
        <v>0.24</v>
      </c>
      <c r="G293" s="17">
        <v>14.76</v>
      </c>
      <c r="H293" s="17">
        <v>70.5</v>
      </c>
      <c r="I293" s="17">
        <f t="shared" ref="I293:P293" si="54">I292*30/40</f>
        <v>4.9500000000000002E-2</v>
      </c>
      <c r="J293" s="17">
        <f t="shared" si="54"/>
        <v>1.9499999999999997E-2</v>
      </c>
      <c r="K293" s="17">
        <f t="shared" si="54"/>
        <v>0.48</v>
      </c>
      <c r="L293" s="17">
        <f t="shared" si="54"/>
        <v>0</v>
      </c>
      <c r="M293" s="17">
        <f t="shared" si="54"/>
        <v>6.9</v>
      </c>
      <c r="N293" s="17">
        <f t="shared" si="54"/>
        <v>9.9</v>
      </c>
      <c r="O293" s="17">
        <f t="shared" si="54"/>
        <v>26.1</v>
      </c>
      <c r="P293" s="17">
        <f t="shared" si="54"/>
        <v>0.6</v>
      </c>
      <c r="Q293" s="109"/>
      <c r="R293" s="5"/>
      <c r="S293" s="5"/>
      <c r="T293" s="5"/>
      <c r="U293" s="5"/>
    </row>
    <row r="294" spans="1:21" s="32" customFormat="1" ht="18.75" customHeight="1" x14ac:dyDescent="0.3">
      <c r="A294" s="107"/>
      <c r="B294" s="111" t="s">
        <v>50</v>
      </c>
      <c r="C294" s="22" t="s">
        <v>19</v>
      </c>
      <c r="D294" s="22">
        <v>30</v>
      </c>
      <c r="E294" s="17">
        <v>1.98</v>
      </c>
      <c r="F294" s="17">
        <v>0.36</v>
      </c>
      <c r="G294" s="17">
        <v>10.02</v>
      </c>
      <c r="H294" s="17">
        <v>52.2</v>
      </c>
      <c r="I294" s="17">
        <v>1.6</v>
      </c>
      <c r="J294" s="17">
        <v>0.03</v>
      </c>
      <c r="K294" s="17">
        <v>0.21</v>
      </c>
      <c r="L294" s="17">
        <v>0</v>
      </c>
      <c r="M294" s="17">
        <v>10.5</v>
      </c>
      <c r="N294" s="17">
        <v>14.1</v>
      </c>
      <c r="O294" s="17">
        <v>47.4</v>
      </c>
      <c r="P294" s="17">
        <v>1.17</v>
      </c>
      <c r="Q294" s="109" t="s">
        <v>51</v>
      </c>
      <c r="R294" s="5"/>
      <c r="S294" s="5"/>
      <c r="T294" s="5"/>
      <c r="U294" s="5"/>
    </row>
    <row r="295" spans="1:21" s="32" customFormat="1" ht="18.75" x14ac:dyDescent="0.3">
      <c r="A295" s="107"/>
      <c r="B295" s="111"/>
      <c r="C295" s="22" t="s">
        <v>29</v>
      </c>
      <c r="D295" s="22">
        <v>30</v>
      </c>
      <c r="E295" s="17">
        <v>1.98</v>
      </c>
      <c r="F295" s="17">
        <v>0.36</v>
      </c>
      <c r="G295" s="17">
        <v>10.02</v>
      </c>
      <c r="H295" s="17">
        <v>52.2</v>
      </c>
      <c r="I295" s="17">
        <v>1.6</v>
      </c>
      <c r="J295" s="17">
        <v>0.03</v>
      </c>
      <c r="K295" s="17">
        <v>0.21</v>
      </c>
      <c r="L295" s="17">
        <v>0</v>
      </c>
      <c r="M295" s="17">
        <v>10.5</v>
      </c>
      <c r="N295" s="17">
        <v>14.1</v>
      </c>
      <c r="O295" s="17">
        <v>47.4</v>
      </c>
      <c r="P295" s="17">
        <v>1.17</v>
      </c>
      <c r="Q295" s="109"/>
      <c r="R295" s="5"/>
      <c r="S295" s="5"/>
      <c r="T295" s="5"/>
      <c r="U295" s="5"/>
    </row>
    <row r="296" spans="1:21" s="32" customFormat="1" ht="18.75" x14ac:dyDescent="0.3">
      <c r="A296" s="107"/>
      <c r="B296" s="37" t="s">
        <v>37</v>
      </c>
      <c r="C296" s="37" t="s">
        <v>19</v>
      </c>
      <c r="D296" s="37">
        <v>737</v>
      </c>
      <c r="E296" s="38">
        <f t="shared" ref="E296:P296" si="55">E280+E282+E284+E286+E288+E290+E292+E294</f>
        <v>23.84</v>
      </c>
      <c r="F296" s="38">
        <f t="shared" si="55"/>
        <v>30.529999999999998</v>
      </c>
      <c r="G296" s="38">
        <f t="shared" si="55"/>
        <v>91.95</v>
      </c>
      <c r="H296" s="38">
        <f t="shared" si="55"/>
        <v>739.92</v>
      </c>
      <c r="I296" s="38">
        <f t="shared" si="55"/>
        <v>1.9630000000000001</v>
      </c>
      <c r="J296" s="38">
        <f t="shared" si="55"/>
        <v>0.34300000000000008</v>
      </c>
      <c r="K296" s="38">
        <f t="shared" si="55"/>
        <v>12.39</v>
      </c>
      <c r="L296" s="38">
        <f t="shared" si="55"/>
        <v>35.17</v>
      </c>
      <c r="M296" s="38">
        <f t="shared" si="55"/>
        <v>126.31</v>
      </c>
      <c r="N296" s="38">
        <f t="shared" si="55"/>
        <v>140.09</v>
      </c>
      <c r="O296" s="38">
        <f t="shared" si="55"/>
        <v>486.04999999999995</v>
      </c>
      <c r="P296" s="38">
        <f t="shared" si="55"/>
        <v>7.6800000000000006</v>
      </c>
      <c r="Q296" s="37"/>
      <c r="R296" s="5"/>
      <c r="S296" s="5"/>
      <c r="T296" s="5"/>
      <c r="U296" s="5"/>
    </row>
    <row r="297" spans="1:21" s="32" customFormat="1" ht="18.75" x14ac:dyDescent="0.3">
      <c r="A297" s="107"/>
      <c r="B297" s="37" t="s">
        <v>38</v>
      </c>
      <c r="C297" s="37" t="s">
        <v>29</v>
      </c>
      <c r="D297" s="37">
        <v>580</v>
      </c>
      <c r="E297" s="38">
        <f t="shared" ref="E297:P297" si="56">E281+E283+E285+E287+E289+E291+E293+E295</f>
        <v>19.03</v>
      </c>
      <c r="F297" s="38">
        <f t="shared" si="56"/>
        <v>23.189999999999998</v>
      </c>
      <c r="G297" s="38">
        <f t="shared" si="56"/>
        <v>76.97</v>
      </c>
      <c r="H297" s="38">
        <f t="shared" si="56"/>
        <v>595.06999999999994</v>
      </c>
      <c r="I297" s="38">
        <f t="shared" si="56"/>
        <v>1.9015</v>
      </c>
      <c r="J297" s="38">
        <f t="shared" si="56"/>
        <v>0.28449999999999998</v>
      </c>
      <c r="K297" s="38">
        <f t="shared" si="56"/>
        <v>11.05</v>
      </c>
      <c r="L297" s="38">
        <f t="shared" si="56"/>
        <v>29.709999999999997</v>
      </c>
      <c r="M297" s="38">
        <f t="shared" si="56"/>
        <v>103.24000000000001</v>
      </c>
      <c r="N297" s="38">
        <f t="shared" si="56"/>
        <v>112.55</v>
      </c>
      <c r="O297" s="38">
        <f t="shared" si="56"/>
        <v>399.29</v>
      </c>
      <c r="P297" s="38">
        <f t="shared" si="56"/>
        <v>6.64</v>
      </c>
      <c r="Q297" s="37"/>
      <c r="R297" s="5"/>
      <c r="S297" s="5"/>
      <c r="T297" s="5"/>
      <c r="U297" s="5"/>
    </row>
    <row r="298" spans="1:21" s="32" customFormat="1" ht="19.5" customHeight="1" x14ac:dyDescent="0.3">
      <c r="A298" s="107" t="s">
        <v>52</v>
      </c>
      <c r="B298" s="111" t="s">
        <v>203</v>
      </c>
      <c r="C298" s="21" t="s">
        <v>19</v>
      </c>
      <c r="D298" s="21">
        <v>100</v>
      </c>
      <c r="E298" s="45">
        <v>17.54</v>
      </c>
      <c r="F298" s="18">
        <v>12.05</v>
      </c>
      <c r="G298" s="18">
        <v>17.149999999999999</v>
      </c>
      <c r="H298" s="18">
        <v>247</v>
      </c>
      <c r="I298" s="18">
        <v>0.05</v>
      </c>
      <c r="J298" s="18">
        <v>0.03</v>
      </c>
      <c r="K298" s="18">
        <v>0.51</v>
      </c>
      <c r="L298" s="18">
        <v>0.3</v>
      </c>
      <c r="M298" s="18">
        <v>152</v>
      </c>
      <c r="N298" s="18">
        <v>23</v>
      </c>
      <c r="O298" s="18">
        <v>140</v>
      </c>
      <c r="P298" s="18">
        <v>0.87</v>
      </c>
      <c r="Q298" s="109" t="s">
        <v>140</v>
      </c>
      <c r="R298" s="5"/>
      <c r="S298" s="5"/>
      <c r="T298" s="5"/>
      <c r="U298" s="5"/>
    </row>
    <row r="299" spans="1:21" s="32" customFormat="1" ht="19.5" customHeight="1" x14ac:dyDescent="0.3">
      <c r="A299" s="107"/>
      <c r="B299" s="111"/>
      <c r="C299" s="21" t="s">
        <v>29</v>
      </c>
      <c r="D299" s="21">
        <v>100</v>
      </c>
      <c r="E299" s="45">
        <v>17.54</v>
      </c>
      <c r="F299" s="18">
        <v>12.05</v>
      </c>
      <c r="G299" s="18">
        <v>17.149999999999999</v>
      </c>
      <c r="H299" s="18">
        <v>247</v>
      </c>
      <c r="I299" s="18">
        <v>0.05</v>
      </c>
      <c r="J299" s="18">
        <v>0.03</v>
      </c>
      <c r="K299" s="18">
        <v>0.51</v>
      </c>
      <c r="L299" s="18">
        <v>0.3</v>
      </c>
      <c r="M299" s="18">
        <v>152</v>
      </c>
      <c r="N299" s="18">
        <v>23</v>
      </c>
      <c r="O299" s="18">
        <v>140</v>
      </c>
      <c r="P299" s="18">
        <v>0.87</v>
      </c>
      <c r="Q299" s="109"/>
      <c r="R299" s="5"/>
      <c r="S299" s="5"/>
      <c r="T299" s="5"/>
      <c r="U299" s="5"/>
    </row>
    <row r="300" spans="1:21" s="32" customFormat="1" ht="19.5" customHeight="1" x14ac:dyDescent="0.3">
      <c r="A300" s="107"/>
      <c r="B300" s="111" t="s">
        <v>72</v>
      </c>
      <c r="C300" s="21" t="s">
        <v>19</v>
      </c>
      <c r="D300" s="21">
        <v>30</v>
      </c>
      <c r="E300" s="45">
        <v>0.57999999999999996</v>
      </c>
      <c r="F300" s="18">
        <v>1.36</v>
      </c>
      <c r="G300" s="18">
        <v>3.98</v>
      </c>
      <c r="H300" s="18">
        <v>30.45</v>
      </c>
      <c r="I300" s="18">
        <v>0.01</v>
      </c>
      <c r="J300" s="18">
        <v>0.02</v>
      </c>
      <c r="K300" s="18">
        <v>0.04</v>
      </c>
      <c r="L300" s="18">
        <v>0.1</v>
      </c>
      <c r="M300" s="18">
        <v>18.809999999999999</v>
      </c>
      <c r="N300" s="18">
        <v>2.64</v>
      </c>
      <c r="O300" s="18">
        <v>14.69</v>
      </c>
      <c r="P300" s="18">
        <v>0.05</v>
      </c>
      <c r="Q300" s="109" t="s">
        <v>73</v>
      </c>
      <c r="R300" s="5"/>
      <c r="S300" s="5"/>
      <c r="T300" s="5"/>
      <c r="U300" s="5"/>
    </row>
    <row r="301" spans="1:21" s="32" customFormat="1" ht="19.5" customHeight="1" x14ac:dyDescent="0.3">
      <c r="A301" s="107"/>
      <c r="B301" s="111"/>
      <c r="C301" s="21" t="s">
        <v>29</v>
      </c>
      <c r="D301" s="21">
        <v>30</v>
      </c>
      <c r="E301" s="45">
        <v>0.57999999999999996</v>
      </c>
      <c r="F301" s="18">
        <v>1.36</v>
      </c>
      <c r="G301" s="18">
        <v>3.98</v>
      </c>
      <c r="H301" s="18">
        <v>30.45</v>
      </c>
      <c r="I301" s="18">
        <v>0.01</v>
      </c>
      <c r="J301" s="18">
        <v>0.02</v>
      </c>
      <c r="K301" s="18">
        <v>0.04</v>
      </c>
      <c r="L301" s="18">
        <v>0.1</v>
      </c>
      <c r="M301" s="18">
        <v>18.809999999999999</v>
      </c>
      <c r="N301" s="18">
        <v>2.64</v>
      </c>
      <c r="O301" s="18">
        <v>14.69</v>
      </c>
      <c r="P301" s="18">
        <v>0.05</v>
      </c>
      <c r="Q301" s="109"/>
      <c r="R301" s="5"/>
      <c r="S301" s="5"/>
      <c r="T301" s="5"/>
      <c r="U301" s="5"/>
    </row>
    <row r="302" spans="1:21" s="32" customFormat="1" ht="18.75" customHeight="1" x14ac:dyDescent="0.3">
      <c r="A302" s="107"/>
      <c r="B302" s="111" t="s">
        <v>90</v>
      </c>
      <c r="C302" s="22" t="s">
        <v>19</v>
      </c>
      <c r="D302" s="22" t="s">
        <v>113</v>
      </c>
      <c r="E302" s="17">
        <v>0.13</v>
      </c>
      <c r="F302" s="17">
        <v>0.02</v>
      </c>
      <c r="G302" s="17">
        <v>11.3</v>
      </c>
      <c r="H302" s="17">
        <v>45.5</v>
      </c>
      <c r="I302" s="17">
        <v>0</v>
      </c>
      <c r="J302" s="17">
        <v>0.01</v>
      </c>
      <c r="K302" s="17">
        <v>0</v>
      </c>
      <c r="L302" s="17">
        <v>0.1</v>
      </c>
      <c r="M302" s="17">
        <v>5.4</v>
      </c>
      <c r="N302" s="17">
        <v>0</v>
      </c>
      <c r="O302" s="17">
        <v>0</v>
      </c>
      <c r="P302" s="17">
        <v>0.8</v>
      </c>
      <c r="Q302" s="109" t="s">
        <v>114</v>
      </c>
      <c r="R302" s="5"/>
      <c r="S302" s="5"/>
      <c r="T302" s="5"/>
      <c r="U302" s="5"/>
    </row>
    <row r="303" spans="1:21" s="32" customFormat="1" ht="18.75" x14ac:dyDescent="0.3">
      <c r="A303" s="107"/>
      <c r="B303" s="111"/>
      <c r="C303" s="22" t="s">
        <v>29</v>
      </c>
      <c r="D303" s="22" t="s">
        <v>93</v>
      </c>
      <c r="E303" s="17">
        <v>7.0000000000000007E-2</v>
      </c>
      <c r="F303" s="17">
        <v>0.01</v>
      </c>
      <c r="G303" s="17">
        <v>7.1</v>
      </c>
      <c r="H303" s="17">
        <v>29</v>
      </c>
      <c r="I303" s="17">
        <v>0</v>
      </c>
      <c r="J303" s="17">
        <v>0.01</v>
      </c>
      <c r="K303" s="17">
        <v>0</v>
      </c>
      <c r="L303" s="17">
        <v>0.1</v>
      </c>
      <c r="M303" s="17">
        <v>5.86</v>
      </c>
      <c r="N303" s="17">
        <v>0</v>
      </c>
      <c r="O303" s="17">
        <v>0</v>
      </c>
      <c r="P303" s="17">
        <v>0.72</v>
      </c>
      <c r="Q303" s="109"/>
      <c r="R303" s="5"/>
      <c r="S303" s="5"/>
      <c r="T303" s="5"/>
      <c r="U303" s="5"/>
    </row>
    <row r="304" spans="1:21" s="32" customFormat="1" ht="18.75" x14ac:dyDescent="0.3">
      <c r="A304" s="107"/>
      <c r="B304" s="37" t="s">
        <v>37</v>
      </c>
      <c r="C304" s="37" t="s">
        <v>19</v>
      </c>
      <c r="D304" s="37">
        <v>350</v>
      </c>
      <c r="E304" s="38">
        <f t="shared" ref="E304:P304" si="57">E298+E300+E302</f>
        <v>18.249999999999996</v>
      </c>
      <c r="F304" s="38">
        <f t="shared" si="57"/>
        <v>13.43</v>
      </c>
      <c r="G304" s="38">
        <f t="shared" si="57"/>
        <v>32.43</v>
      </c>
      <c r="H304" s="38">
        <f t="shared" si="57"/>
        <v>322.95</v>
      </c>
      <c r="I304" s="38">
        <f t="shared" si="57"/>
        <v>6.0000000000000005E-2</v>
      </c>
      <c r="J304" s="38">
        <f t="shared" si="57"/>
        <v>6.0000000000000005E-2</v>
      </c>
      <c r="K304" s="38">
        <f t="shared" si="57"/>
        <v>0.55000000000000004</v>
      </c>
      <c r="L304" s="38">
        <f t="shared" si="57"/>
        <v>0.5</v>
      </c>
      <c r="M304" s="38">
        <f t="shared" si="57"/>
        <v>176.21</v>
      </c>
      <c r="N304" s="38">
        <f t="shared" si="57"/>
        <v>25.64</v>
      </c>
      <c r="O304" s="38">
        <f t="shared" si="57"/>
        <v>154.69</v>
      </c>
      <c r="P304" s="38">
        <f t="shared" si="57"/>
        <v>1.7200000000000002</v>
      </c>
      <c r="Q304" s="37"/>
      <c r="R304" s="5"/>
      <c r="S304" s="5"/>
      <c r="T304" s="5"/>
      <c r="U304" s="5"/>
    </row>
    <row r="305" spans="1:22" s="32" customFormat="1" ht="18.75" x14ac:dyDescent="0.3">
      <c r="A305" s="107"/>
      <c r="B305" s="37" t="s">
        <v>38</v>
      </c>
      <c r="C305" s="37" t="s">
        <v>29</v>
      </c>
      <c r="D305" s="37">
        <v>280</v>
      </c>
      <c r="E305" s="38">
        <f t="shared" ref="E305:P305" si="58">E299+E301+E303</f>
        <v>18.189999999999998</v>
      </c>
      <c r="F305" s="38">
        <f t="shared" si="58"/>
        <v>13.42</v>
      </c>
      <c r="G305" s="38">
        <f t="shared" si="58"/>
        <v>28.229999999999997</v>
      </c>
      <c r="H305" s="38">
        <f t="shared" si="58"/>
        <v>306.45</v>
      </c>
      <c r="I305" s="38">
        <f t="shared" si="58"/>
        <v>6.0000000000000005E-2</v>
      </c>
      <c r="J305" s="38">
        <f t="shared" si="58"/>
        <v>6.0000000000000005E-2</v>
      </c>
      <c r="K305" s="38">
        <f t="shared" si="58"/>
        <v>0.55000000000000004</v>
      </c>
      <c r="L305" s="38">
        <f t="shared" si="58"/>
        <v>0.5</v>
      </c>
      <c r="M305" s="38">
        <f t="shared" si="58"/>
        <v>176.67000000000002</v>
      </c>
      <c r="N305" s="38">
        <f t="shared" si="58"/>
        <v>25.64</v>
      </c>
      <c r="O305" s="38">
        <f t="shared" si="58"/>
        <v>154.69</v>
      </c>
      <c r="P305" s="38">
        <f t="shared" si="58"/>
        <v>1.6400000000000001</v>
      </c>
      <c r="Q305" s="37"/>
      <c r="R305" s="5"/>
      <c r="S305" s="5"/>
      <c r="T305" s="5"/>
      <c r="U305" s="5"/>
    </row>
    <row r="306" spans="1:22" s="32" customFormat="1" ht="18.75" x14ac:dyDescent="0.3">
      <c r="A306" s="121"/>
      <c r="B306" s="37" t="s">
        <v>57</v>
      </c>
      <c r="C306" s="37" t="s">
        <v>19</v>
      </c>
      <c r="D306" s="37">
        <f t="shared" ref="D306:P306" si="59">D276+D296+D304</f>
        <v>1502</v>
      </c>
      <c r="E306" s="38">
        <f t="shared" si="59"/>
        <v>52.14</v>
      </c>
      <c r="F306" s="38">
        <f t="shared" si="59"/>
        <v>52.32</v>
      </c>
      <c r="G306" s="38">
        <f t="shared" si="59"/>
        <v>156.64000000000001</v>
      </c>
      <c r="H306" s="38">
        <f t="shared" si="59"/>
        <v>1347.7</v>
      </c>
      <c r="I306" s="38">
        <f t="shared" si="59"/>
        <v>2.2230000000000003</v>
      </c>
      <c r="J306" s="38">
        <f t="shared" si="59"/>
        <v>0.63300000000000012</v>
      </c>
      <c r="K306" s="38">
        <f t="shared" si="59"/>
        <v>13.580000000000002</v>
      </c>
      <c r="L306" s="38">
        <f t="shared" si="59"/>
        <v>36.35</v>
      </c>
      <c r="M306" s="38">
        <f t="shared" si="59"/>
        <v>547.63</v>
      </c>
      <c r="N306" s="38">
        <f t="shared" si="59"/>
        <v>201.01999999999998</v>
      </c>
      <c r="O306" s="38">
        <f t="shared" si="59"/>
        <v>913.94</v>
      </c>
      <c r="P306" s="38">
        <f t="shared" si="59"/>
        <v>9.8600000000000012</v>
      </c>
      <c r="Q306" s="37"/>
      <c r="R306" s="5"/>
      <c r="S306" s="5" t="s">
        <v>31</v>
      </c>
      <c r="T306" s="5"/>
      <c r="U306" s="5"/>
    </row>
    <row r="307" spans="1:22" s="32" customFormat="1" ht="18.75" x14ac:dyDescent="0.3">
      <c r="A307" s="121"/>
      <c r="B307" s="37" t="s">
        <v>58</v>
      </c>
      <c r="C307" s="37" t="s">
        <v>29</v>
      </c>
      <c r="D307" s="37">
        <f t="shared" ref="D307:P307" si="60">D277+D297+D305</f>
        <v>1215</v>
      </c>
      <c r="E307" s="38">
        <f t="shared" si="60"/>
        <v>46.9</v>
      </c>
      <c r="F307" s="38">
        <f t="shared" si="60"/>
        <v>46.64</v>
      </c>
      <c r="G307" s="38">
        <f t="shared" si="60"/>
        <v>133.63999999999999</v>
      </c>
      <c r="H307" s="38">
        <f t="shared" si="60"/>
        <v>1144.4199999999998</v>
      </c>
      <c r="I307" s="38">
        <f t="shared" si="60"/>
        <v>2.0815000000000001</v>
      </c>
      <c r="J307" s="38">
        <f t="shared" si="60"/>
        <v>0.71450000000000002</v>
      </c>
      <c r="K307" s="38">
        <f t="shared" si="60"/>
        <v>12.190000000000001</v>
      </c>
      <c r="L307" s="38">
        <f t="shared" si="60"/>
        <v>30.789999999999996</v>
      </c>
      <c r="M307" s="38">
        <f t="shared" si="60"/>
        <v>497.58000000000004</v>
      </c>
      <c r="N307" s="38">
        <f t="shared" si="60"/>
        <v>174.01999999999998</v>
      </c>
      <c r="O307" s="38">
        <f t="shared" si="60"/>
        <v>804.2</v>
      </c>
      <c r="P307" s="38">
        <f t="shared" si="60"/>
        <v>9.2799999999999994</v>
      </c>
      <c r="Q307" s="37"/>
      <c r="R307" s="5"/>
      <c r="S307" s="5"/>
      <c r="T307" s="5"/>
      <c r="U307" s="5"/>
    </row>
    <row r="308" spans="1:22" s="32" customFormat="1" ht="28.7" customHeight="1" x14ac:dyDescent="0.3">
      <c r="A308" s="107" t="s">
        <v>5</v>
      </c>
      <c r="B308" s="122" t="s">
        <v>6</v>
      </c>
      <c r="C308" s="122"/>
      <c r="D308" s="122" t="s">
        <v>7</v>
      </c>
      <c r="E308" s="122" t="s">
        <v>8</v>
      </c>
      <c r="F308" s="122"/>
      <c r="G308" s="122"/>
      <c r="H308" s="122" t="s">
        <v>9</v>
      </c>
      <c r="I308" s="107" t="s">
        <v>10</v>
      </c>
      <c r="J308" s="107"/>
      <c r="K308" s="107"/>
      <c r="L308" s="107"/>
      <c r="M308" s="107" t="s">
        <v>11</v>
      </c>
      <c r="N308" s="107"/>
      <c r="O308" s="107"/>
      <c r="P308" s="107"/>
      <c r="Q308" s="122" t="s">
        <v>12</v>
      </c>
      <c r="R308" s="5"/>
      <c r="S308" s="5"/>
      <c r="T308" s="5"/>
      <c r="U308" s="5"/>
    </row>
    <row r="309" spans="1:22" s="32" customFormat="1" ht="42.4" customHeight="1" x14ac:dyDescent="0.3">
      <c r="A309" s="107"/>
      <c r="B309" s="122"/>
      <c r="C309" s="122"/>
      <c r="D309" s="122"/>
      <c r="E309" s="41" t="s">
        <v>13</v>
      </c>
      <c r="F309" s="41" t="s">
        <v>14</v>
      </c>
      <c r="G309" s="41" t="s">
        <v>15</v>
      </c>
      <c r="H309" s="122"/>
      <c r="I309" s="13" t="s">
        <v>16</v>
      </c>
      <c r="J309" s="13" t="s">
        <v>17</v>
      </c>
      <c r="K309" s="13" t="s">
        <v>18</v>
      </c>
      <c r="L309" s="13" t="s">
        <v>19</v>
      </c>
      <c r="M309" s="13" t="s">
        <v>20</v>
      </c>
      <c r="N309" s="13" t="s">
        <v>21</v>
      </c>
      <c r="O309" s="13" t="s">
        <v>22</v>
      </c>
      <c r="P309" s="13" t="s">
        <v>23</v>
      </c>
      <c r="Q309" s="122"/>
      <c r="R309" s="5"/>
      <c r="S309" s="5"/>
      <c r="T309" s="5"/>
      <c r="U309" s="5"/>
    </row>
    <row r="310" spans="1:22" s="32" customFormat="1" ht="19.5" customHeight="1" x14ac:dyDescent="0.35">
      <c r="A310" s="124" t="s">
        <v>141</v>
      </c>
      <c r="B310" s="124"/>
      <c r="C310" s="124"/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5"/>
      <c r="S310" s="5"/>
      <c r="T310" s="5"/>
      <c r="U310" s="5"/>
    </row>
    <row r="311" spans="1:22" s="32" customFormat="1" ht="18.75" customHeight="1" x14ac:dyDescent="0.3">
      <c r="A311" s="107" t="s">
        <v>60</v>
      </c>
      <c r="B311" s="120" t="s">
        <v>53</v>
      </c>
      <c r="C311" s="22" t="s">
        <v>19</v>
      </c>
      <c r="D311" s="22">
        <v>150</v>
      </c>
      <c r="E311" s="17">
        <v>1.64</v>
      </c>
      <c r="F311" s="17">
        <v>3.82</v>
      </c>
      <c r="G311" s="17">
        <v>16.899999999999999</v>
      </c>
      <c r="H311" s="17">
        <v>109</v>
      </c>
      <c r="I311" s="17">
        <f t="shared" ref="I311:O311" si="61">I312*180/150</f>
        <v>8.9999999999999993E-3</v>
      </c>
      <c r="J311" s="17">
        <f t="shared" si="61"/>
        <v>2.76E-2</v>
      </c>
      <c r="K311" s="17">
        <f t="shared" si="61"/>
        <v>0.58799999999999997</v>
      </c>
      <c r="L311" s="17">
        <f t="shared" si="61"/>
        <v>0.13200000000000001</v>
      </c>
      <c r="M311" s="17">
        <v>3.7</v>
      </c>
      <c r="N311" s="17">
        <v>11.5</v>
      </c>
      <c r="O311" s="17">
        <f t="shared" si="61"/>
        <v>22.08</v>
      </c>
      <c r="P311" s="17">
        <v>0.24</v>
      </c>
      <c r="Q311" s="109" t="s">
        <v>54</v>
      </c>
      <c r="R311" s="5"/>
      <c r="S311" s="5"/>
      <c r="T311" s="5"/>
      <c r="U311" s="5"/>
      <c r="V311" s="32" t="s">
        <v>31</v>
      </c>
    </row>
    <row r="312" spans="1:22" s="32" customFormat="1" ht="18.75" x14ac:dyDescent="0.3">
      <c r="A312" s="107"/>
      <c r="B312" s="120"/>
      <c r="C312" s="22" t="s">
        <v>29</v>
      </c>
      <c r="D312" s="22">
        <v>130</v>
      </c>
      <c r="E312" s="17">
        <v>1.42</v>
      </c>
      <c r="F312" s="17">
        <v>3.31</v>
      </c>
      <c r="G312" s="17">
        <v>14.65</v>
      </c>
      <c r="H312" s="17">
        <v>94.47</v>
      </c>
      <c r="I312" s="17">
        <v>7.4999999999999997E-3</v>
      </c>
      <c r="J312" s="17">
        <v>2.3E-2</v>
      </c>
      <c r="K312" s="17">
        <v>0.49</v>
      </c>
      <c r="L312" s="17">
        <v>0.11</v>
      </c>
      <c r="M312" s="17">
        <v>3.21</v>
      </c>
      <c r="N312" s="17">
        <v>9.9700000000000006</v>
      </c>
      <c r="O312" s="17">
        <v>18.399999999999999</v>
      </c>
      <c r="P312" s="17">
        <v>0.21</v>
      </c>
      <c r="Q312" s="109"/>
      <c r="R312" s="5"/>
      <c r="S312" s="5"/>
      <c r="T312" s="5"/>
      <c r="U312" s="5"/>
    </row>
    <row r="313" spans="1:22" s="32" customFormat="1" ht="18.75" customHeight="1" x14ac:dyDescent="0.3">
      <c r="A313" s="107"/>
      <c r="B313" s="125" t="s">
        <v>48</v>
      </c>
      <c r="C313" s="93" t="s">
        <v>19</v>
      </c>
      <c r="D313" s="93">
        <v>20</v>
      </c>
      <c r="E313" s="94">
        <v>1.52</v>
      </c>
      <c r="F313" s="94">
        <v>0.16</v>
      </c>
      <c r="G313" s="94">
        <v>9.84</v>
      </c>
      <c r="H313" s="94">
        <v>17</v>
      </c>
      <c r="I313" s="94">
        <v>0.01</v>
      </c>
      <c r="J313" s="94">
        <v>0.04</v>
      </c>
      <c r="K313" s="94">
        <v>0.25</v>
      </c>
      <c r="L313" s="94">
        <v>0</v>
      </c>
      <c r="M313" s="94">
        <v>4</v>
      </c>
      <c r="N313" s="94">
        <v>0</v>
      </c>
      <c r="O313" s="94">
        <v>0</v>
      </c>
      <c r="P313" s="94">
        <v>0.22</v>
      </c>
      <c r="Q313" s="109" t="s">
        <v>32</v>
      </c>
      <c r="R313" s="5"/>
      <c r="S313" s="5"/>
      <c r="T313" s="5"/>
      <c r="U313" s="5"/>
    </row>
    <row r="314" spans="1:22" s="32" customFormat="1" ht="18.75" customHeight="1" x14ac:dyDescent="0.3">
      <c r="A314" s="107"/>
      <c r="B314" s="129"/>
      <c r="C314" s="93" t="s">
        <v>29</v>
      </c>
      <c r="D314" s="93">
        <v>15</v>
      </c>
      <c r="E314" s="94">
        <v>0.76</v>
      </c>
      <c r="F314" s="94">
        <v>0.08</v>
      </c>
      <c r="G314" s="94">
        <v>4.92</v>
      </c>
      <c r="H314" s="94">
        <v>25.5</v>
      </c>
      <c r="I314" s="94">
        <v>0.15</v>
      </c>
      <c r="J314" s="94">
        <v>0.08</v>
      </c>
      <c r="K314" s="94">
        <v>0.25</v>
      </c>
      <c r="L314" s="94">
        <v>0</v>
      </c>
      <c r="M314" s="94">
        <v>2</v>
      </c>
      <c r="N314" s="94">
        <v>0</v>
      </c>
      <c r="O314" s="94">
        <v>0</v>
      </c>
      <c r="P314" s="94">
        <v>0.08</v>
      </c>
      <c r="Q314" s="109"/>
      <c r="R314" s="5"/>
      <c r="S314" s="5"/>
      <c r="T314" s="5"/>
      <c r="U314" s="5"/>
    </row>
    <row r="315" spans="1:22" s="32" customFormat="1" ht="18.75" customHeight="1" x14ac:dyDescent="0.3">
      <c r="A315" s="107"/>
      <c r="B315" s="133" t="s">
        <v>213</v>
      </c>
      <c r="C315" s="93" t="s">
        <v>19</v>
      </c>
      <c r="D315" s="93">
        <v>5</v>
      </c>
      <c r="E315" s="94">
        <v>0.04</v>
      </c>
      <c r="F315" s="94">
        <v>3.63</v>
      </c>
      <c r="G315" s="94">
        <v>7.0000000000000007E-2</v>
      </c>
      <c r="H315" s="94">
        <v>33</v>
      </c>
      <c r="I315" s="94">
        <v>0.15</v>
      </c>
      <c r="J315" s="94">
        <v>0.08</v>
      </c>
      <c r="K315" s="94">
        <v>0.25</v>
      </c>
      <c r="L315" s="94">
        <v>0</v>
      </c>
      <c r="M315" s="94">
        <v>0.6</v>
      </c>
      <c r="N315" s="94">
        <v>0</v>
      </c>
      <c r="O315" s="94">
        <v>0</v>
      </c>
      <c r="P315" s="94">
        <v>0.01</v>
      </c>
      <c r="Q315" s="109"/>
      <c r="R315" s="5"/>
      <c r="S315" s="5"/>
      <c r="T315" s="5"/>
      <c r="U315" s="5"/>
    </row>
    <row r="316" spans="1:22" s="32" customFormat="1" ht="38.25" customHeight="1" x14ac:dyDescent="0.3">
      <c r="A316" s="107"/>
      <c r="B316" s="134"/>
      <c r="C316" s="93" t="s">
        <v>29</v>
      </c>
      <c r="D316" s="93">
        <v>5</v>
      </c>
      <c r="E316" s="94">
        <v>0.04</v>
      </c>
      <c r="F316" s="94">
        <v>3.63</v>
      </c>
      <c r="G316" s="94">
        <v>7.0000000000000007E-2</v>
      </c>
      <c r="H316" s="94">
        <v>33</v>
      </c>
      <c r="I316" s="94">
        <v>0.15</v>
      </c>
      <c r="J316" s="94">
        <v>0.08</v>
      </c>
      <c r="K316" s="94">
        <v>0.25</v>
      </c>
      <c r="L316" s="94">
        <v>0</v>
      </c>
      <c r="M316" s="94">
        <v>0.6</v>
      </c>
      <c r="N316" s="94">
        <v>0</v>
      </c>
      <c r="O316" s="94">
        <v>0</v>
      </c>
      <c r="P316" s="94">
        <v>0.01</v>
      </c>
      <c r="Q316" s="109"/>
      <c r="R316" s="5"/>
      <c r="S316" s="5"/>
      <c r="T316" s="5"/>
      <c r="U316" s="5"/>
    </row>
    <row r="317" spans="1:22" s="32" customFormat="1" ht="18.75" customHeight="1" x14ac:dyDescent="0.3">
      <c r="A317" s="107"/>
      <c r="B317" s="111" t="s">
        <v>215</v>
      </c>
      <c r="C317" s="22" t="s">
        <v>19</v>
      </c>
      <c r="D317" s="42">
        <v>200</v>
      </c>
      <c r="E317" s="43">
        <v>2.97</v>
      </c>
      <c r="F317" s="17">
        <v>2.6</v>
      </c>
      <c r="G317" s="17">
        <v>15.92</v>
      </c>
      <c r="H317" s="17">
        <v>98.8</v>
      </c>
      <c r="I317" s="17">
        <v>0.04</v>
      </c>
      <c r="J317" s="17">
        <v>0.16</v>
      </c>
      <c r="K317" s="17">
        <v>0.12</v>
      </c>
      <c r="L317" s="17">
        <v>1.33</v>
      </c>
      <c r="M317" s="17">
        <v>126.5</v>
      </c>
      <c r="N317" s="17">
        <v>15.4</v>
      </c>
      <c r="O317" s="17">
        <v>92.78</v>
      </c>
      <c r="P317" s="17">
        <v>0.41</v>
      </c>
      <c r="Q317" s="109" t="s">
        <v>79</v>
      </c>
      <c r="R317" s="5"/>
      <c r="S317" s="5"/>
      <c r="T317" s="5"/>
      <c r="U317" s="5"/>
    </row>
    <row r="318" spans="1:22" s="32" customFormat="1" ht="18.75" x14ac:dyDescent="0.3">
      <c r="A318" s="107"/>
      <c r="B318" s="111"/>
      <c r="C318" s="22" t="s">
        <v>29</v>
      </c>
      <c r="D318" s="42">
        <v>180</v>
      </c>
      <c r="E318" s="43">
        <v>2.67</v>
      </c>
      <c r="F318" s="17">
        <v>2.34</v>
      </c>
      <c r="G318" s="17">
        <v>14.33</v>
      </c>
      <c r="H318" s="17">
        <v>89</v>
      </c>
      <c r="I318" s="17">
        <v>0.04</v>
      </c>
      <c r="J318" s="17">
        <v>0.14000000000000001</v>
      </c>
      <c r="K318" s="17">
        <v>0.11</v>
      </c>
      <c r="L318" s="17">
        <v>1.2</v>
      </c>
      <c r="M318" s="17">
        <v>113.9</v>
      </c>
      <c r="N318" s="17">
        <v>13.9</v>
      </c>
      <c r="O318" s="17">
        <v>83.5</v>
      </c>
      <c r="P318" s="17">
        <v>0.37</v>
      </c>
      <c r="Q318" s="109"/>
      <c r="R318" s="5"/>
      <c r="S318" s="5"/>
      <c r="T318" s="5"/>
      <c r="U318" s="5"/>
    </row>
    <row r="319" spans="1:22" s="32" customFormat="1" ht="18.75" x14ac:dyDescent="0.3">
      <c r="A319" s="107"/>
      <c r="B319" s="37" t="s">
        <v>37</v>
      </c>
      <c r="C319" s="37" t="s">
        <v>19</v>
      </c>
      <c r="D319" s="37">
        <v>407</v>
      </c>
      <c r="E319" s="38">
        <f t="shared" ref="E319:P319" si="62">E311+E313+E317</f>
        <v>6.1300000000000008</v>
      </c>
      <c r="F319" s="38">
        <f t="shared" si="62"/>
        <v>6.58</v>
      </c>
      <c r="G319" s="38">
        <f t="shared" si="62"/>
        <v>42.66</v>
      </c>
      <c r="H319" s="38">
        <f t="shared" si="62"/>
        <v>224.8</v>
      </c>
      <c r="I319" s="38">
        <f t="shared" si="62"/>
        <v>5.8999999999999997E-2</v>
      </c>
      <c r="J319" s="38">
        <f t="shared" si="62"/>
        <v>0.2276</v>
      </c>
      <c r="K319" s="38">
        <f t="shared" si="62"/>
        <v>0.95799999999999996</v>
      </c>
      <c r="L319" s="38">
        <f t="shared" si="62"/>
        <v>1.4620000000000002</v>
      </c>
      <c r="M319" s="38">
        <f t="shared" si="62"/>
        <v>134.19999999999999</v>
      </c>
      <c r="N319" s="38">
        <f t="shared" si="62"/>
        <v>26.9</v>
      </c>
      <c r="O319" s="38">
        <f t="shared" si="62"/>
        <v>114.86</v>
      </c>
      <c r="P319" s="38">
        <f t="shared" si="62"/>
        <v>0.86999999999999988</v>
      </c>
      <c r="Q319" s="37"/>
      <c r="R319" s="5"/>
      <c r="S319" s="5"/>
      <c r="T319" s="5"/>
      <c r="U319" s="5"/>
    </row>
    <row r="320" spans="1:22" s="32" customFormat="1" ht="18.75" x14ac:dyDescent="0.3">
      <c r="A320" s="107"/>
      <c r="B320" s="37" t="s">
        <v>38</v>
      </c>
      <c r="C320" s="37" t="s">
        <v>29</v>
      </c>
      <c r="D320" s="37">
        <v>350</v>
      </c>
      <c r="E320" s="38">
        <f t="shared" ref="E320:P320" si="63">E312+E316+E318</f>
        <v>4.13</v>
      </c>
      <c r="F320" s="38">
        <f t="shared" si="63"/>
        <v>9.2799999999999994</v>
      </c>
      <c r="G320" s="38">
        <f t="shared" si="63"/>
        <v>29.05</v>
      </c>
      <c r="H320" s="38">
        <f t="shared" si="63"/>
        <v>216.47</v>
      </c>
      <c r="I320" s="38">
        <f t="shared" si="63"/>
        <v>0.19750000000000001</v>
      </c>
      <c r="J320" s="38">
        <f t="shared" si="63"/>
        <v>0.24300000000000002</v>
      </c>
      <c r="K320" s="38">
        <f t="shared" si="63"/>
        <v>0.85</v>
      </c>
      <c r="L320" s="38">
        <f t="shared" si="63"/>
        <v>1.31</v>
      </c>
      <c r="M320" s="38">
        <f t="shared" si="63"/>
        <v>117.71000000000001</v>
      </c>
      <c r="N320" s="38">
        <f t="shared" si="63"/>
        <v>23.87</v>
      </c>
      <c r="O320" s="38">
        <f t="shared" si="63"/>
        <v>101.9</v>
      </c>
      <c r="P320" s="38">
        <f t="shared" si="63"/>
        <v>0.59</v>
      </c>
      <c r="Q320" s="37"/>
      <c r="R320" s="5"/>
      <c r="S320" s="5" t="s">
        <v>31</v>
      </c>
      <c r="T320" s="5"/>
      <c r="U320" s="5"/>
    </row>
    <row r="321" spans="1:21" s="32" customFormat="1" ht="18.75" customHeight="1" x14ac:dyDescent="0.3">
      <c r="A321" s="107" t="s">
        <v>39</v>
      </c>
      <c r="B321" s="118" t="s">
        <v>186</v>
      </c>
      <c r="C321" s="25" t="s">
        <v>19</v>
      </c>
      <c r="D321" s="25" t="s">
        <v>226</v>
      </c>
      <c r="E321" s="26">
        <v>0.4</v>
      </c>
      <c r="F321" s="26">
        <v>0.4</v>
      </c>
      <c r="G321" s="26">
        <v>9.8000000000000007</v>
      </c>
      <c r="H321" s="26">
        <v>44</v>
      </c>
      <c r="I321" s="26">
        <v>0.03</v>
      </c>
      <c r="J321" s="26">
        <v>0.02</v>
      </c>
      <c r="K321" s="26">
        <v>0.3</v>
      </c>
      <c r="L321" s="26">
        <v>10</v>
      </c>
      <c r="M321" s="26">
        <v>16</v>
      </c>
      <c r="N321" s="26">
        <v>9</v>
      </c>
      <c r="O321" s="26">
        <v>11</v>
      </c>
      <c r="P321" s="26">
        <v>2.2000000000000002</v>
      </c>
      <c r="Q321" s="109" t="s">
        <v>40</v>
      </c>
      <c r="R321" s="5"/>
      <c r="S321" s="5"/>
      <c r="T321" s="5"/>
      <c r="U321" s="5"/>
    </row>
    <row r="322" spans="1:21" s="32" customFormat="1" ht="18.75" x14ac:dyDescent="0.3">
      <c r="A322" s="107"/>
      <c r="B322" s="118"/>
      <c r="C322" s="25" t="s">
        <v>29</v>
      </c>
      <c r="D322" s="25" t="s">
        <v>226</v>
      </c>
      <c r="E322" s="26">
        <v>0.4</v>
      </c>
      <c r="F322" s="26">
        <v>0.4</v>
      </c>
      <c r="G322" s="26">
        <v>9.8000000000000007</v>
      </c>
      <c r="H322" s="26">
        <v>44</v>
      </c>
      <c r="I322" s="26">
        <v>0.03</v>
      </c>
      <c r="J322" s="26">
        <v>0.02</v>
      </c>
      <c r="K322" s="26">
        <v>0.3</v>
      </c>
      <c r="L322" s="26">
        <v>10</v>
      </c>
      <c r="M322" s="26">
        <v>16</v>
      </c>
      <c r="N322" s="26">
        <v>9</v>
      </c>
      <c r="O322" s="26">
        <v>11</v>
      </c>
      <c r="P322" s="26">
        <v>2.2000000000000002</v>
      </c>
      <c r="Q322" s="109"/>
      <c r="R322" s="5"/>
      <c r="S322" s="5"/>
      <c r="T322" s="5"/>
      <c r="U322" s="5"/>
    </row>
    <row r="323" spans="1:21" s="32" customFormat="1" ht="17.45" customHeight="1" x14ac:dyDescent="0.3">
      <c r="A323" s="107"/>
      <c r="B323" s="118"/>
      <c r="C323" s="27" t="s">
        <v>19</v>
      </c>
      <c r="D323" s="28">
        <v>200</v>
      </c>
      <c r="E323" s="29">
        <v>1</v>
      </c>
      <c r="F323" s="30">
        <v>0</v>
      </c>
      <c r="G323" s="30">
        <v>20.2</v>
      </c>
      <c r="H323" s="30">
        <v>85.3</v>
      </c>
      <c r="I323" s="31">
        <v>0</v>
      </c>
      <c r="J323" s="31">
        <v>0</v>
      </c>
      <c r="K323" s="31">
        <v>0.11</v>
      </c>
      <c r="L323" s="31">
        <v>0</v>
      </c>
      <c r="M323" s="31">
        <v>17</v>
      </c>
      <c r="N323" s="31">
        <v>9</v>
      </c>
      <c r="O323" s="31">
        <v>12</v>
      </c>
      <c r="P323" s="31">
        <v>2</v>
      </c>
      <c r="Q323" s="109" t="s">
        <v>41</v>
      </c>
      <c r="R323" s="5"/>
      <c r="S323" s="5"/>
      <c r="T323" s="5"/>
      <c r="U323" s="5"/>
    </row>
    <row r="324" spans="1:21" s="32" customFormat="1" ht="18.75" x14ac:dyDescent="0.3">
      <c r="A324" s="107"/>
      <c r="B324" s="118"/>
      <c r="C324" s="25" t="s">
        <v>29</v>
      </c>
      <c r="D324" s="28" t="s">
        <v>227</v>
      </c>
      <c r="E324" s="29">
        <v>1</v>
      </c>
      <c r="F324" s="30">
        <v>0</v>
      </c>
      <c r="G324" s="30">
        <v>20.2</v>
      </c>
      <c r="H324" s="30">
        <v>85.3</v>
      </c>
      <c r="I324" s="31">
        <v>0</v>
      </c>
      <c r="J324" s="31">
        <v>0</v>
      </c>
      <c r="K324" s="31">
        <v>0.11</v>
      </c>
      <c r="L324" s="31">
        <v>0</v>
      </c>
      <c r="M324" s="31">
        <v>17</v>
      </c>
      <c r="N324" s="31">
        <v>9</v>
      </c>
      <c r="O324" s="31">
        <v>12</v>
      </c>
      <c r="P324" s="31">
        <v>2</v>
      </c>
      <c r="Q324" s="109"/>
      <c r="R324" s="5"/>
      <c r="S324" s="5"/>
      <c r="T324" s="5"/>
      <c r="U324" s="5"/>
    </row>
    <row r="325" spans="1:21" s="32" customFormat="1" ht="18.75" customHeight="1" x14ac:dyDescent="0.3">
      <c r="A325" s="107" t="s">
        <v>42</v>
      </c>
      <c r="B325" s="114" t="s">
        <v>142</v>
      </c>
      <c r="C325" s="22" t="s">
        <v>19</v>
      </c>
      <c r="D325" s="22">
        <v>200</v>
      </c>
      <c r="E325" s="17">
        <v>1.77</v>
      </c>
      <c r="F325" s="17">
        <v>4.05</v>
      </c>
      <c r="G325" s="17">
        <v>9.5399999999999991</v>
      </c>
      <c r="H325" s="17">
        <v>81.8</v>
      </c>
      <c r="I325" s="17">
        <v>0.04</v>
      </c>
      <c r="J325" s="17">
        <v>0.01</v>
      </c>
      <c r="K325" s="17">
        <v>0.33</v>
      </c>
      <c r="L325" s="17">
        <v>0.4</v>
      </c>
      <c r="M325" s="17">
        <v>15.76</v>
      </c>
      <c r="N325" s="17">
        <v>8.36</v>
      </c>
      <c r="O325" s="17">
        <v>23.44</v>
      </c>
      <c r="P325" s="17">
        <v>0.47</v>
      </c>
      <c r="Q325" s="109" t="s">
        <v>143</v>
      </c>
      <c r="R325" s="5"/>
      <c r="S325" s="5"/>
      <c r="T325" s="5"/>
      <c r="U325" s="5"/>
    </row>
    <row r="326" spans="1:21" s="32" customFormat="1" ht="18.75" x14ac:dyDescent="0.3">
      <c r="A326" s="107"/>
      <c r="B326" s="114"/>
      <c r="C326" s="22" t="s">
        <v>29</v>
      </c>
      <c r="D326" s="22">
        <v>150</v>
      </c>
      <c r="E326" s="17">
        <v>1.32</v>
      </c>
      <c r="F326" s="17">
        <v>3.04</v>
      </c>
      <c r="G326" s="17">
        <v>7.15</v>
      </c>
      <c r="H326" s="17">
        <v>61.35</v>
      </c>
      <c r="I326" s="17">
        <v>0.03</v>
      </c>
      <c r="J326" s="17">
        <v>0.01</v>
      </c>
      <c r="K326" s="17">
        <v>0.25</v>
      </c>
      <c r="L326" s="17">
        <v>0.3</v>
      </c>
      <c r="M326" s="17">
        <v>11.82</v>
      </c>
      <c r="N326" s="17">
        <v>6.27</v>
      </c>
      <c r="O326" s="17">
        <v>17.579999999999998</v>
      </c>
      <c r="P326" s="17">
        <v>0.35</v>
      </c>
      <c r="Q326" s="109"/>
      <c r="R326" s="5"/>
      <c r="S326" s="5"/>
      <c r="T326" s="5"/>
      <c r="U326" s="5"/>
    </row>
    <row r="327" spans="1:21" s="32" customFormat="1" ht="18.75" customHeight="1" x14ac:dyDescent="0.3">
      <c r="A327" s="107"/>
      <c r="B327" s="120" t="s">
        <v>144</v>
      </c>
      <c r="C327" s="22" t="s">
        <v>19</v>
      </c>
      <c r="D327" s="22">
        <v>70</v>
      </c>
      <c r="E327" s="17">
        <v>10.73</v>
      </c>
      <c r="F327" s="17">
        <v>9.67</v>
      </c>
      <c r="G327" s="17">
        <v>10.88</v>
      </c>
      <c r="H327" s="17">
        <v>173.83</v>
      </c>
      <c r="I327" s="17">
        <v>0.05</v>
      </c>
      <c r="J327" s="17">
        <v>7.0000000000000007E-2</v>
      </c>
      <c r="K327" s="17">
        <v>2.59</v>
      </c>
      <c r="L327" s="17">
        <v>0.35</v>
      </c>
      <c r="M327" s="17">
        <v>13.1</v>
      </c>
      <c r="N327" s="17">
        <v>12.25</v>
      </c>
      <c r="O327" s="17">
        <v>49</v>
      </c>
      <c r="P327" s="17">
        <v>0.96</v>
      </c>
      <c r="Q327" s="109" t="s">
        <v>145</v>
      </c>
      <c r="R327" s="5"/>
      <c r="S327" s="5"/>
      <c r="T327" s="5"/>
      <c r="U327" s="5"/>
    </row>
    <row r="328" spans="1:21" s="32" customFormat="1" ht="18.75" x14ac:dyDescent="0.3">
      <c r="A328" s="107"/>
      <c r="B328" s="120"/>
      <c r="C328" s="22" t="s">
        <v>29</v>
      </c>
      <c r="D328" s="22">
        <v>50</v>
      </c>
      <c r="E328" s="17">
        <v>7.66</v>
      </c>
      <c r="F328" s="17">
        <v>6.91</v>
      </c>
      <c r="G328" s="17">
        <v>7.77</v>
      </c>
      <c r="H328" s="17">
        <v>124.16</v>
      </c>
      <c r="I328" s="17">
        <v>3.3000000000000002E-2</v>
      </c>
      <c r="J328" s="17">
        <v>0.05</v>
      </c>
      <c r="K328" s="17">
        <v>1.85</v>
      </c>
      <c r="L328" s="17">
        <v>0.25</v>
      </c>
      <c r="M328" s="17">
        <v>9.33</v>
      </c>
      <c r="N328" s="17">
        <v>8.75</v>
      </c>
      <c r="O328" s="17">
        <v>35</v>
      </c>
      <c r="P328" s="17">
        <v>0.7</v>
      </c>
      <c r="Q328" s="109"/>
      <c r="R328" s="5"/>
      <c r="S328" s="5"/>
      <c r="T328" s="5"/>
      <c r="U328" s="5"/>
    </row>
    <row r="329" spans="1:21" s="32" customFormat="1" ht="18.75" customHeight="1" x14ac:dyDescent="0.3">
      <c r="A329" s="107"/>
      <c r="B329" s="111" t="s">
        <v>146</v>
      </c>
      <c r="C329" s="22" t="s">
        <v>19</v>
      </c>
      <c r="D329" s="22">
        <v>130</v>
      </c>
      <c r="E329" s="17">
        <v>2.27</v>
      </c>
      <c r="F329" s="17">
        <v>3.56</v>
      </c>
      <c r="G329" s="17">
        <v>10.37</v>
      </c>
      <c r="H329" s="17">
        <v>82.61</v>
      </c>
      <c r="I329" s="17">
        <v>0</v>
      </c>
      <c r="J329" s="17">
        <v>0</v>
      </c>
      <c r="K329" s="17">
        <v>0.11</v>
      </c>
      <c r="L329" s="17">
        <v>0</v>
      </c>
      <c r="M329" s="17">
        <v>89.5</v>
      </c>
      <c r="N329" s="17">
        <v>13.2</v>
      </c>
      <c r="O329" s="17">
        <v>88</v>
      </c>
      <c r="P329" s="17">
        <v>0.44</v>
      </c>
      <c r="Q329" s="109" t="s">
        <v>147</v>
      </c>
      <c r="R329" s="5"/>
      <c r="S329" s="5"/>
      <c r="T329" s="5"/>
      <c r="U329" s="5"/>
    </row>
    <row r="330" spans="1:21" s="32" customFormat="1" ht="18.75" x14ac:dyDescent="0.3">
      <c r="A330" s="107"/>
      <c r="B330" s="111"/>
      <c r="C330" s="22" t="s">
        <v>29</v>
      </c>
      <c r="D330" s="22">
        <v>110</v>
      </c>
      <c r="E330" s="17">
        <v>2.27</v>
      </c>
      <c r="F330" s="17">
        <v>3.56</v>
      </c>
      <c r="G330" s="17">
        <v>10.37</v>
      </c>
      <c r="H330" s="17">
        <v>82.61</v>
      </c>
      <c r="I330" s="17">
        <v>0</v>
      </c>
      <c r="J330" s="17">
        <v>0</v>
      </c>
      <c r="K330" s="17">
        <v>0.11</v>
      </c>
      <c r="L330" s="17">
        <v>0</v>
      </c>
      <c r="M330" s="17">
        <v>89.5</v>
      </c>
      <c r="N330" s="17">
        <v>13.2</v>
      </c>
      <c r="O330" s="17">
        <v>88</v>
      </c>
      <c r="P330" s="17">
        <v>0.44</v>
      </c>
      <c r="Q330" s="109"/>
      <c r="R330" s="5"/>
      <c r="S330" s="5"/>
      <c r="T330" s="5"/>
      <c r="U330" s="5"/>
    </row>
    <row r="331" spans="1:21" s="32" customFormat="1" ht="18.75" customHeight="1" x14ac:dyDescent="0.3">
      <c r="A331" s="107"/>
      <c r="B331" s="111" t="s">
        <v>69</v>
      </c>
      <c r="C331" s="22" t="s">
        <v>19</v>
      </c>
      <c r="D331" s="22">
        <v>180</v>
      </c>
      <c r="E331" s="17">
        <v>0.5</v>
      </c>
      <c r="F331" s="17">
        <v>0</v>
      </c>
      <c r="G331" s="17">
        <v>24.66</v>
      </c>
      <c r="H331" s="17">
        <v>100.66</v>
      </c>
      <c r="I331" s="17">
        <v>0</v>
      </c>
      <c r="J331" s="17">
        <v>0</v>
      </c>
      <c r="K331" s="17">
        <v>9.9000000000000005E-2</v>
      </c>
      <c r="L331" s="17">
        <v>0</v>
      </c>
      <c r="M331" s="17">
        <v>15.3</v>
      </c>
      <c r="N331" s="17">
        <v>29.7</v>
      </c>
      <c r="O331" s="17">
        <v>81.900000000000006</v>
      </c>
      <c r="P331" s="17">
        <v>2.52</v>
      </c>
      <c r="Q331" s="109" t="s">
        <v>70</v>
      </c>
      <c r="R331" s="5"/>
      <c r="S331" s="5"/>
      <c r="T331" s="5"/>
      <c r="U331" s="5"/>
    </row>
    <row r="332" spans="1:21" s="32" customFormat="1" ht="18.75" x14ac:dyDescent="0.3">
      <c r="A332" s="107"/>
      <c r="B332" s="111"/>
      <c r="C332" s="22" t="s">
        <v>29</v>
      </c>
      <c r="D332" s="22">
        <v>150</v>
      </c>
      <c r="E332" s="17">
        <v>0.42</v>
      </c>
      <c r="F332" s="17">
        <v>0</v>
      </c>
      <c r="G332" s="17">
        <v>20.5</v>
      </c>
      <c r="H332" s="17">
        <v>83.88</v>
      </c>
      <c r="I332" s="17">
        <v>0</v>
      </c>
      <c r="J332" s="17">
        <v>0</v>
      </c>
      <c r="K332" s="17">
        <v>8.3000000000000004E-2</v>
      </c>
      <c r="L332" s="17">
        <v>0</v>
      </c>
      <c r="M332" s="17">
        <v>12.75</v>
      </c>
      <c r="N332" s="17">
        <v>24.75</v>
      </c>
      <c r="O332" s="17">
        <v>68.25</v>
      </c>
      <c r="P332" s="17">
        <v>2.1</v>
      </c>
      <c r="Q332" s="109"/>
      <c r="R332" s="5"/>
      <c r="S332" s="5"/>
      <c r="T332" s="5"/>
      <c r="U332" s="5"/>
    </row>
    <row r="333" spans="1:21" s="32" customFormat="1" ht="18.75" customHeight="1" x14ac:dyDescent="0.3">
      <c r="A333" s="107"/>
      <c r="B333" s="111" t="s">
        <v>48</v>
      </c>
      <c r="C333" s="22" t="s">
        <v>19</v>
      </c>
      <c r="D333" s="22">
        <v>40</v>
      </c>
      <c r="E333" s="17">
        <v>3.04</v>
      </c>
      <c r="F333" s="17">
        <v>0.32</v>
      </c>
      <c r="G333" s="17">
        <v>19.68</v>
      </c>
      <c r="H333" s="17">
        <v>94</v>
      </c>
      <c r="I333" s="17">
        <v>6.6000000000000003E-2</v>
      </c>
      <c r="J333" s="17">
        <v>2.5999999999999999E-2</v>
      </c>
      <c r="K333" s="17">
        <v>0.64</v>
      </c>
      <c r="L333" s="17">
        <v>0</v>
      </c>
      <c r="M333" s="17">
        <v>9.1999999999999993</v>
      </c>
      <c r="N333" s="17">
        <v>13.2</v>
      </c>
      <c r="O333" s="17">
        <v>34.799999999999997</v>
      </c>
      <c r="P333" s="17">
        <v>0.8</v>
      </c>
      <c r="Q333" s="109" t="s">
        <v>49</v>
      </c>
      <c r="R333" s="5"/>
      <c r="S333" s="5"/>
      <c r="T333" s="5" t="s">
        <v>31</v>
      </c>
      <c r="U333" s="5"/>
    </row>
    <row r="334" spans="1:21" s="32" customFormat="1" ht="18.75" x14ac:dyDescent="0.3">
      <c r="A334" s="107"/>
      <c r="B334" s="111"/>
      <c r="C334" s="22" t="s">
        <v>29</v>
      </c>
      <c r="D334" s="22">
        <v>30</v>
      </c>
      <c r="E334" s="17">
        <v>2.2799999999999998</v>
      </c>
      <c r="F334" s="17">
        <v>0.24</v>
      </c>
      <c r="G334" s="17">
        <v>14.76</v>
      </c>
      <c r="H334" s="17">
        <v>70.5</v>
      </c>
      <c r="I334" s="17">
        <f t="shared" ref="I334:P334" si="64">I333*30/40</f>
        <v>4.9500000000000002E-2</v>
      </c>
      <c r="J334" s="17">
        <f t="shared" si="64"/>
        <v>1.9499999999999997E-2</v>
      </c>
      <c r="K334" s="17">
        <f t="shared" si="64"/>
        <v>0.48</v>
      </c>
      <c r="L334" s="17">
        <f t="shared" si="64"/>
        <v>0</v>
      </c>
      <c r="M334" s="17">
        <f t="shared" si="64"/>
        <v>6.9</v>
      </c>
      <c r="N334" s="17">
        <f t="shared" si="64"/>
        <v>9.9</v>
      </c>
      <c r="O334" s="17">
        <f t="shared" si="64"/>
        <v>26.1</v>
      </c>
      <c r="P334" s="17">
        <f t="shared" si="64"/>
        <v>0.6</v>
      </c>
      <c r="Q334" s="109"/>
      <c r="R334" s="5"/>
      <c r="S334" s="5" t="s">
        <v>31</v>
      </c>
      <c r="T334" s="5"/>
      <c r="U334" s="5"/>
    </row>
    <row r="335" spans="1:21" s="32" customFormat="1" ht="18.75" customHeight="1" x14ac:dyDescent="0.3">
      <c r="A335" s="107"/>
      <c r="B335" s="111" t="s">
        <v>50</v>
      </c>
      <c r="C335" s="22" t="s">
        <v>19</v>
      </c>
      <c r="D335" s="22">
        <v>30</v>
      </c>
      <c r="E335" s="17">
        <v>1.98</v>
      </c>
      <c r="F335" s="17">
        <v>0.36</v>
      </c>
      <c r="G335" s="17">
        <v>10.02</v>
      </c>
      <c r="H335" s="17">
        <v>52.2</v>
      </c>
      <c r="I335" s="17">
        <v>1.6</v>
      </c>
      <c r="J335" s="17">
        <v>0.03</v>
      </c>
      <c r="K335" s="17">
        <v>0.21</v>
      </c>
      <c r="L335" s="17">
        <v>0</v>
      </c>
      <c r="M335" s="17">
        <v>10.5</v>
      </c>
      <c r="N335" s="17">
        <v>14.1</v>
      </c>
      <c r="O335" s="17">
        <v>47.4</v>
      </c>
      <c r="P335" s="17">
        <v>1.17</v>
      </c>
      <c r="Q335" s="109" t="s">
        <v>51</v>
      </c>
      <c r="R335" s="5"/>
      <c r="S335" s="5"/>
      <c r="T335" s="5"/>
      <c r="U335" s="5"/>
    </row>
    <row r="336" spans="1:21" s="32" customFormat="1" ht="18.75" x14ac:dyDescent="0.3">
      <c r="A336" s="107"/>
      <c r="B336" s="111"/>
      <c r="C336" s="22" t="s">
        <v>29</v>
      </c>
      <c r="D336" s="22">
        <v>30</v>
      </c>
      <c r="E336" s="17">
        <v>1.98</v>
      </c>
      <c r="F336" s="17">
        <v>0.36</v>
      </c>
      <c r="G336" s="17">
        <v>10.02</v>
      </c>
      <c r="H336" s="17">
        <v>52.2</v>
      </c>
      <c r="I336" s="17">
        <v>1.6</v>
      </c>
      <c r="J336" s="17">
        <v>0.03</v>
      </c>
      <c r="K336" s="17">
        <v>0.21</v>
      </c>
      <c r="L336" s="17">
        <v>0</v>
      </c>
      <c r="M336" s="17">
        <v>10.5</v>
      </c>
      <c r="N336" s="17">
        <v>14.1</v>
      </c>
      <c r="O336" s="17">
        <v>47.4</v>
      </c>
      <c r="P336" s="17">
        <v>1.17</v>
      </c>
      <c r="Q336" s="109"/>
      <c r="R336" s="5"/>
      <c r="S336" s="5"/>
      <c r="T336" s="5"/>
      <c r="U336" s="5"/>
    </row>
    <row r="337" spans="1:21" s="32" customFormat="1" ht="18.75" x14ac:dyDescent="0.3">
      <c r="A337" s="107"/>
      <c r="B337" s="37" t="s">
        <v>37</v>
      </c>
      <c r="C337" s="37" t="s">
        <v>19</v>
      </c>
      <c r="D337" s="37">
        <v>657</v>
      </c>
      <c r="E337" s="38">
        <f t="shared" ref="E337:P337" si="65">E325+E327+E329+E331+E333+E335</f>
        <v>20.29</v>
      </c>
      <c r="F337" s="38">
        <f t="shared" si="65"/>
        <v>17.959999999999997</v>
      </c>
      <c r="G337" s="38">
        <f t="shared" si="65"/>
        <v>85.149999999999991</v>
      </c>
      <c r="H337" s="38">
        <f t="shared" si="65"/>
        <v>585.1</v>
      </c>
      <c r="I337" s="38">
        <f t="shared" si="65"/>
        <v>1.756</v>
      </c>
      <c r="J337" s="38">
        <f t="shared" si="65"/>
        <v>0.13600000000000001</v>
      </c>
      <c r="K337" s="38">
        <f t="shared" si="65"/>
        <v>3.9790000000000001</v>
      </c>
      <c r="L337" s="38">
        <f t="shared" si="65"/>
        <v>0.75</v>
      </c>
      <c r="M337" s="38">
        <f t="shared" si="65"/>
        <v>153.35999999999999</v>
      </c>
      <c r="N337" s="38">
        <f t="shared" si="65"/>
        <v>90.81</v>
      </c>
      <c r="O337" s="38">
        <f t="shared" si="65"/>
        <v>324.53999999999996</v>
      </c>
      <c r="P337" s="38">
        <f t="shared" si="65"/>
        <v>6.3599999999999994</v>
      </c>
      <c r="Q337" s="37"/>
      <c r="R337" s="5"/>
      <c r="S337" s="5"/>
      <c r="T337" s="5"/>
      <c r="U337" s="5"/>
    </row>
    <row r="338" spans="1:21" s="32" customFormat="1" ht="18.75" x14ac:dyDescent="0.3">
      <c r="A338" s="107"/>
      <c r="B338" s="57" t="s">
        <v>38</v>
      </c>
      <c r="C338" s="57" t="s">
        <v>29</v>
      </c>
      <c r="D338" s="37">
        <v>520</v>
      </c>
      <c r="E338" s="38">
        <f t="shared" ref="E338:P338" si="66">E326+E328+E330+E332+E334+E336</f>
        <v>15.93</v>
      </c>
      <c r="F338" s="38">
        <f t="shared" si="66"/>
        <v>14.11</v>
      </c>
      <c r="G338" s="38">
        <f t="shared" si="66"/>
        <v>70.569999999999993</v>
      </c>
      <c r="H338" s="38">
        <f t="shared" si="66"/>
        <v>474.7</v>
      </c>
      <c r="I338" s="38">
        <f t="shared" si="66"/>
        <v>1.7125000000000001</v>
      </c>
      <c r="J338" s="38">
        <f t="shared" si="66"/>
        <v>0.1095</v>
      </c>
      <c r="K338" s="38">
        <f t="shared" si="66"/>
        <v>2.9830000000000001</v>
      </c>
      <c r="L338" s="38">
        <f t="shared" si="66"/>
        <v>0.55000000000000004</v>
      </c>
      <c r="M338" s="38">
        <f t="shared" si="66"/>
        <v>140.80000000000001</v>
      </c>
      <c r="N338" s="38">
        <f t="shared" si="66"/>
        <v>76.97</v>
      </c>
      <c r="O338" s="38">
        <f t="shared" si="66"/>
        <v>282.33</v>
      </c>
      <c r="P338" s="38">
        <f t="shared" si="66"/>
        <v>5.3599999999999994</v>
      </c>
      <c r="Q338" s="57"/>
      <c r="R338" s="5"/>
      <c r="S338" s="5" t="s">
        <v>31</v>
      </c>
      <c r="T338" s="5"/>
      <c r="U338" s="5"/>
    </row>
    <row r="339" spans="1:21" s="32" customFormat="1" ht="18.75" customHeight="1" x14ac:dyDescent="0.3">
      <c r="A339" s="107" t="s">
        <v>52</v>
      </c>
      <c r="B339" s="125" t="s">
        <v>201</v>
      </c>
      <c r="C339" s="22" t="s">
        <v>19</v>
      </c>
      <c r="D339" s="22">
        <v>60</v>
      </c>
      <c r="E339" s="17">
        <v>4.0999999999999996</v>
      </c>
      <c r="F339" s="17">
        <v>3.2</v>
      </c>
      <c r="G339" s="17">
        <v>23.8</v>
      </c>
      <c r="H339" s="17">
        <v>140</v>
      </c>
      <c r="I339" s="17">
        <v>0.04</v>
      </c>
      <c r="J339" s="17">
        <v>0.02</v>
      </c>
      <c r="K339" s="17">
        <v>0.91</v>
      </c>
      <c r="L339" s="17">
        <v>1.12E-2</v>
      </c>
      <c r="M339" s="17">
        <v>10.220000000000001</v>
      </c>
      <c r="N339" s="17">
        <v>14.64</v>
      </c>
      <c r="O339" s="17">
        <v>21.4</v>
      </c>
      <c r="P339" s="17">
        <v>0.57999999999999996</v>
      </c>
      <c r="Q339" s="109" t="s">
        <v>148</v>
      </c>
      <c r="R339" s="5"/>
      <c r="S339" s="5"/>
      <c r="T339" s="5"/>
      <c r="U339" s="5"/>
    </row>
    <row r="340" spans="1:21" s="32" customFormat="1" ht="38.25" customHeight="1" x14ac:dyDescent="0.3">
      <c r="A340" s="107"/>
      <c r="B340" s="126"/>
      <c r="C340" s="22" t="s">
        <v>29</v>
      </c>
      <c r="D340" s="22">
        <v>60</v>
      </c>
      <c r="E340" s="17">
        <v>4.0999999999999996</v>
      </c>
      <c r="F340" s="17">
        <v>3.2</v>
      </c>
      <c r="G340" s="17">
        <v>23.8</v>
      </c>
      <c r="H340" s="17">
        <v>140</v>
      </c>
      <c r="I340" s="17">
        <v>0.04</v>
      </c>
      <c r="J340" s="17">
        <v>0.02</v>
      </c>
      <c r="K340" s="17">
        <v>0.91</v>
      </c>
      <c r="L340" s="17">
        <v>1.12E-2</v>
      </c>
      <c r="M340" s="17">
        <v>10.220000000000001</v>
      </c>
      <c r="N340" s="17">
        <v>14.64</v>
      </c>
      <c r="O340" s="17">
        <v>21.4</v>
      </c>
      <c r="P340" s="17">
        <v>0.57999999999999996</v>
      </c>
      <c r="Q340" s="109"/>
      <c r="R340" s="5"/>
      <c r="S340" s="5"/>
      <c r="T340" s="5"/>
      <c r="U340" s="5"/>
    </row>
    <row r="341" spans="1:21" s="32" customFormat="1" ht="17.850000000000001" customHeight="1" x14ac:dyDescent="0.3">
      <c r="A341" s="107"/>
      <c r="B341" s="114" t="s">
        <v>33</v>
      </c>
      <c r="C341" s="20" t="s">
        <v>19</v>
      </c>
      <c r="D341" s="20" t="s">
        <v>34</v>
      </c>
      <c r="E341" s="18">
        <v>7.0000000000000007E-2</v>
      </c>
      <c r="F341" s="18">
        <v>2.1999999999999999E-2</v>
      </c>
      <c r="G341" s="18">
        <v>11.1</v>
      </c>
      <c r="H341" s="18">
        <v>44.4</v>
      </c>
      <c r="I341" s="18">
        <v>0</v>
      </c>
      <c r="J341" s="18">
        <v>0</v>
      </c>
      <c r="K341" s="18">
        <v>0.02</v>
      </c>
      <c r="L341" s="18">
        <v>3.3000000000000002E-2</v>
      </c>
      <c r="M341" s="18">
        <v>11.1</v>
      </c>
      <c r="N341" s="18">
        <v>1.4</v>
      </c>
      <c r="O341" s="18">
        <v>2.78</v>
      </c>
      <c r="P341" s="18">
        <v>0.31</v>
      </c>
      <c r="Q341" s="109" t="s">
        <v>109</v>
      </c>
      <c r="R341" s="135"/>
      <c r="S341" s="135"/>
      <c r="T341" s="135"/>
      <c r="U341" s="5"/>
    </row>
    <row r="342" spans="1:21" s="32" customFormat="1" ht="17.850000000000001" customHeight="1" x14ac:dyDescent="0.3">
      <c r="A342" s="107"/>
      <c r="B342" s="114"/>
      <c r="C342" s="20" t="s">
        <v>29</v>
      </c>
      <c r="D342" s="20" t="s">
        <v>110</v>
      </c>
      <c r="E342" s="18">
        <v>0.06</v>
      </c>
      <c r="F342" s="18">
        <v>0.02</v>
      </c>
      <c r="G342" s="18">
        <v>9.99</v>
      </c>
      <c r="H342" s="18">
        <v>40</v>
      </c>
      <c r="I342" s="18">
        <v>0</v>
      </c>
      <c r="J342" s="18">
        <v>0</v>
      </c>
      <c r="K342" s="18">
        <v>0.02</v>
      </c>
      <c r="L342" s="18">
        <v>0.03</v>
      </c>
      <c r="M342" s="18">
        <v>10</v>
      </c>
      <c r="N342" s="18">
        <v>1.3</v>
      </c>
      <c r="O342" s="18">
        <v>2.5</v>
      </c>
      <c r="P342" s="18">
        <v>0.28000000000000003</v>
      </c>
      <c r="Q342" s="109"/>
      <c r="R342" s="5"/>
      <c r="S342" s="5"/>
      <c r="T342" s="5"/>
      <c r="U342" s="5"/>
    </row>
    <row r="343" spans="1:21" s="32" customFormat="1" ht="18.75" x14ac:dyDescent="0.3">
      <c r="A343" s="107"/>
      <c r="B343" s="37" t="s">
        <v>37</v>
      </c>
      <c r="C343" s="37" t="s">
        <v>19</v>
      </c>
      <c r="D343" s="37">
        <v>260</v>
      </c>
      <c r="E343" s="38">
        <f t="shared" ref="E343:P343" si="67">E339+E341</f>
        <v>4.17</v>
      </c>
      <c r="F343" s="38">
        <f t="shared" si="67"/>
        <v>3.222</v>
      </c>
      <c r="G343" s="38">
        <f t="shared" si="67"/>
        <v>34.9</v>
      </c>
      <c r="H343" s="38">
        <f t="shared" si="67"/>
        <v>184.4</v>
      </c>
      <c r="I343" s="38">
        <f t="shared" si="67"/>
        <v>0.04</v>
      </c>
      <c r="J343" s="38">
        <f t="shared" si="67"/>
        <v>0.02</v>
      </c>
      <c r="K343" s="38">
        <f t="shared" si="67"/>
        <v>0.93</v>
      </c>
      <c r="L343" s="38">
        <f t="shared" si="67"/>
        <v>4.4200000000000003E-2</v>
      </c>
      <c r="M343" s="38">
        <f t="shared" si="67"/>
        <v>21.32</v>
      </c>
      <c r="N343" s="38">
        <f t="shared" si="67"/>
        <v>16.04</v>
      </c>
      <c r="O343" s="38">
        <f t="shared" si="67"/>
        <v>24.18</v>
      </c>
      <c r="P343" s="38">
        <f t="shared" si="67"/>
        <v>0.8899999999999999</v>
      </c>
      <c r="Q343" s="37"/>
      <c r="R343" s="5"/>
      <c r="S343" s="5"/>
      <c r="T343" s="5"/>
      <c r="U343" s="5"/>
    </row>
    <row r="344" spans="1:21" s="32" customFormat="1" ht="18.75" x14ac:dyDescent="0.3">
      <c r="A344" s="107"/>
      <c r="B344" s="37" t="s">
        <v>38</v>
      </c>
      <c r="C344" s="37" t="s">
        <v>29</v>
      </c>
      <c r="D344" s="37">
        <v>210</v>
      </c>
      <c r="E344" s="38">
        <f t="shared" ref="E344:P344" si="68">E340+E342</f>
        <v>4.1599999999999993</v>
      </c>
      <c r="F344" s="38">
        <f t="shared" si="68"/>
        <v>3.22</v>
      </c>
      <c r="G344" s="38">
        <f t="shared" si="68"/>
        <v>33.79</v>
      </c>
      <c r="H344" s="38">
        <f t="shared" si="68"/>
        <v>180</v>
      </c>
      <c r="I344" s="38">
        <f t="shared" si="68"/>
        <v>0.04</v>
      </c>
      <c r="J344" s="38">
        <f t="shared" si="68"/>
        <v>0.02</v>
      </c>
      <c r="K344" s="38">
        <f t="shared" si="68"/>
        <v>0.93</v>
      </c>
      <c r="L344" s="38">
        <f t="shared" si="68"/>
        <v>4.1200000000000001E-2</v>
      </c>
      <c r="M344" s="38">
        <f t="shared" si="68"/>
        <v>20.22</v>
      </c>
      <c r="N344" s="38">
        <f t="shared" si="68"/>
        <v>15.940000000000001</v>
      </c>
      <c r="O344" s="38">
        <f t="shared" si="68"/>
        <v>23.9</v>
      </c>
      <c r="P344" s="38">
        <f t="shared" si="68"/>
        <v>0.86</v>
      </c>
      <c r="Q344" s="37"/>
      <c r="R344" s="5"/>
      <c r="S344" s="5"/>
      <c r="T344" s="5"/>
      <c r="U344" s="5"/>
    </row>
    <row r="345" spans="1:21" s="32" customFormat="1" ht="18.75" x14ac:dyDescent="0.3">
      <c r="A345" s="131"/>
      <c r="B345" s="37" t="s">
        <v>57</v>
      </c>
      <c r="C345" s="37" t="s">
        <v>19</v>
      </c>
      <c r="D345" s="37">
        <f t="shared" ref="D345:P345" si="69">D319+D337+D343</f>
        <v>1324</v>
      </c>
      <c r="E345" s="38">
        <f t="shared" si="69"/>
        <v>30.590000000000003</v>
      </c>
      <c r="F345" s="38">
        <f t="shared" si="69"/>
        <v>27.762</v>
      </c>
      <c r="G345" s="38">
        <f t="shared" si="69"/>
        <v>162.70999999999998</v>
      </c>
      <c r="H345" s="38">
        <f t="shared" si="69"/>
        <v>994.30000000000007</v>
      </c>
      <c r="I345" s="38">
        <f t="shared" si="69"/>
        <v>1.855</v>
      </c>
      <c r="J345" s="38">
        <f t="shared" si="69"/>
        <v>0.38360000000000005</v>
      </c>
      <c r="K345" s="38">
        <f t="shared" si="69"/>
        <v>5.867</v>
      </c>
      <c r="L345" s="38">
        <f t="shared" si="69"/>
        <v>2.2562000000000002</v>
      </c>
      <c r="M345" s="38">
        <f t="shared" si="69"/>
        <v>308.87999999999994</v>
      </c>
      <c r="N345" s="38">
        <f t="shared" si="69"/>
        <v>133.75</v>
      </c>
      <c r="O345" s="38">
        <f t="shared" si="69"/>
        <v>463.58</v>
      </c>
      <c r="P345" s="38">
        <f t="shared" si="69"/>
        <v>8.1199999999999992</v>
      </c>
      <c r="Q345" s="37"/>
      <c r="R345" s="5"/>
      <c r="S345" s="5"/>
      <c r="T345" s="5"/>
      <c r="U345" s="5"/>
    </row>
    <row r="346" spans="1:21" s="32" customFormat="1" ht="18.75" x14ac:dyDescent="0.3">
      <c r="A346" s="131"/>
      <c r="B346" s="37" t="s">
        <v>58</v>
      </c>
      <c r="C346" s="37" t="s">
        <v>29</v>
      </c>
      <c r="D346" s="37">
        <f t="shared" ref="D346:P346" si="70">D320+D338+D344</f>
        <v>1080</v>
      </c>
      <c r="E346" s="38">
        <f t="shared" si="70"/>
        <v>24.22</v>
      </c>
      <c r="F346" s="38">
        <f t="shared" si="70"/>
        <v>26.61</v>
      </c>
      <c r="G346" s="38">
        <f t="shared" si="70"/>
        <v>133.41</v>
      </c>
      <c r="H346" s="38">
        <f t="shared" si="70"/>
        <v>871.17</v>
      </c>
      <c r="I346" s="38">
        <f t="shared" si="70"/>
        <v>1.9500000000000002</v>
      </c>
      <c r="J346" s="38">
        <f t="shared" si="70"/>
        <v>0.37250000000000005</v>
      </c>
      <c r="K346" s="38">
        <f t="shared" si="70"/>
        <v>4.7629999999999999</v>
      </c>
      <c r="L346" s="38">
        <f t="shared" si="70"/>
        <v>1.9012</v>
      </c>
      <c r="M346" s="38">
        <f t="shared" si="70"/>
        <v>278.73</v>
      </c>
      <c r="N346" s="38">
        <f t="shared" si="70"/>
        <v>116.78</v>
      </c>
      <c r="O346" s="38">
        <f t="shared" si="70"/>
        <v>408.13</v>
      </c>
      <c r="P346" s="38">
        <f t="shared" si="70"/>
        <v>6.81</v>
      </c>
      <c r="Q346" s="37"/>
      <c r="R346" s="5"/>
      <c r="S346" s="5"/>
      <c r="T346" s="5"/>
      <c r="U346" s="5"/>
    </row>
    <row r="347" spans="1:21" s="32" customFormat="1" ht="27.6" customHeight="1" x14ac:dyDescent="0.3">
      <c r="A347" s="107" t="s">
        <v>5</v>
      </c>
      <c r="B347" s="122" t="s">
        <v>6</v>
      </c>
      <c r="C347" s="122"/>
      <c r="D347" s="122" t="s">
        <v>7</v>
      </c>
      <c r="E347" s="122" t="s">
        <v>8</v>
      </c>
      <c r="F347" s="122"/>
      <c r="G347" s="122"/>
      <c r="H347" s="122" t="s">
        <v>9</v>
      </c>
      <c r="I347" s="107" t="s">
        <v>10</v>
      </c>
      <c r="J347" s="107"/>
      <c r="K347" s="107"/>
      <c r="L347" s="107"/>
      <c r="M347" s="107" t="s">
        <v>11</v>
      </c>
      <c r="N347" s="107"/>
      <c r="O347" s="107"/>
      <c r="P347" s="107"/>
      <c r="Q347" s="122" t="s">
        <v>12</v>
      </c>
      <c r="R347" s="5"/>
      <c r="S347" s="5"/>
      <c r="T347" s="5"/>
      <c r="U347" s="5"/>
    </row>
    <row r="348" spans="1:21" s="32" customFormat="1" ht="44.85" customHeight="1" x14ac:dyDescent="0.3">
      <c r="A348" s="107"/>
      <c r="B348" s="122"/>
      <c r="C348" s="122"/>
      <c r="D348" s="122"/>
      <c r="E348" s="41" t="s">
        <v>13</v>
      </c>
      <c r="F348" s="41" t="s">
        <v>14</v>
      </c>
      <c r="G348" s="41" t="s">
        <v>15</v>
      </c>
      <c r="H348" s="122"/>
      <c r="I348" s="13" t="s">
        <v>16</v>
      </c>
      <c r="J348" s="13" t="s">
        <v>17</v>
      </c>
      <c r="K348" s="13" t="s">
        <v>18</v>
      </c>
      <c r="L348" s="13" t="s">
        <v>19</v>
      </c>
      <c r="M348" s="13" t="s">
        <v>20</v>
      </c>
      <c r="N348" s="13" t="s">
        <v>21</v>
      </c>
      <c r="O348" s="13" t="s">
        <v>22</v>
      </c>
      <c r="P348" s="13" t="s">
        <v>23</v>
      </c>
      <c r="Q348" s="122"/>
      <c r="R348" s="5"/>
      <c r="S348" s="5"/>
      <c r="T348" s="5"/>
      <c r="U348" s="5"/>
    </row>
    <row r="349" spans="1:21" s="32" customFormat="1" ht="19.5" customHeight="1" x14ac:dyDescent="0.35">
      <c r="A349" s="124" t="s">
        <v>149</v>
      </c>
      <c r="B349" s="124"/>
      <c r="C349" s="124"/>
      <c r="D349" s="124"/>
      <c r="E349" s="124"/>
      <c r="F349" s="124"/>
      <c r="G349" s="124"/>
      <c r="H349" s="124"/>
      <c r="I349" s="124"/>
      <c r="J349" s="124"/>
      <c r="K349" s="124"/>
      <c r="L349" s="124"/>
      <c r="M349" s="124"/>
      <c r="N349" s="124"/>
      <c r="O349" s="124"/>
      <c r="P349" s="124"/>
      <c r="Q349" s="124"/>
      <c r="R349" s="5"/>
      <c r="S349" s="5"/>
      <c r="T349" s="5"/>
      <c r="U349" s="5"/>
    </row>
    <row r="350" spans="1:21" s="32" customFormat="1" ht="18.75" customHeight="1" x14ac:dyDescent="0.3">
      <c r="A350" s="107" t="s">
        <v>60</v>
      </c>
      <c r="B350" s="111" t="s">
        <v>150</v>
      </c>
      <c r="C350" s="22" t="s">
        <v>19</v>
      </c>
      <c r="D350" s="22">
        <v>180</v>
      </c>
      <c r="E350" s="17">
        <v>5.17</v>
      </c>
      <c r="F350" s="17">
        <v>4.6900000000000004</v>
      </c>
      <c r="G350" s="17">
        <v>16.95</v>
      </c>
      <c r="H350" s="17">
        <v>130.69999999999999</v>
      </c>
      <c r="I350" s="17">
        <v>5.3999999999999999E-2</v>
      </c>
      <c r="J350" s="17">
        <v>0.13</v>
      </c>
      <c r="K350" s="17">
        <v>0.56999999999999995</v>
      </c>
      <c r="L350" s="17">
        <v>4.68</v>
      </c>
      <c r="M350" s="17">
        <v>109.44</v>
      </c>
      <c r="N350" s="17">
        <v>18</v>
      </c>
      <c r="O350" s="17">
        <v>86.4</v>
      </c>
      <c r="P350" s="17">
        <v>0.4</v>
      </c>
      <c r="Q350" s="109" t="s">
        <v>151</v>
      </c>
      <c r="R350" s="5"/>
      <c r="S350" s="5"/>
      <c r="T350" s="5"/>
      <c r="U350" s="5"/>
    </row>
    <row r="351" spans="1:21" s="32" customFormat="1" ht="18.75" x14ac:dyDescent="0.3">
      <c r="A351" s="107"/>
      <c r="B351" s="111"/>
      <c r="C351" s="22" t="s">
        <v>29</v>
      </c>
      <c r="D351" s="22">
        <v>150</v>
      </c>
      <c r="E351" s="17">
        <v>4.3099999999999996</v>
      </c>
      <c r="F351" s="17">
        <v>3.91</v>
      </c>
      <c r="G351" s="17">
        <v>14.13</v>
      </c>
      <c r="H351" s="17">
        <v>108.9</v>
      </c>
      <c r="I351" s="17">
        <v>0.05</v>
      </c>
      <c r="J351" s="17">
        <v>0.11</v>
      </c>
      <c r="K351" s="17">
        <v>0.48</v>
      </c>
      <c r="L351" s="17">
        <v>3.9</v>
      </c>
      <c r="M351" s="17">
        <v>91.2</v>
      </c>
      <c r="N351" s="17">
        <v>15</v>
      </c>
      <c r="O351" s="17">
        <v>72</v>
      </c>
      <c r="P351" s="17">
        <v>0.33</v>
      </c>
      <c r="Q351" s="109"/>
      <c r="R351" s="5"/>
      <c r="S351" s="5"/>
      <c r="T351" s="5"/>
      <c r="U351" s="5"/>
    </row>
    <row r="352" spans="1:21" s="32" customFormat="1" ht="17.850000000000001" customHeight="1" x14ac:dyDescent="0.3">
      <c r="A352" s="107"/>
      <c r="B352" s="125" t="s">
        <v>48</v>
      </c>
      <c r="C352" s="93" t="s">
        <v>19</v>
      </c>
      <c r="D352" s="93">
        <v>20</v>
      </c>
      <c r="E352" s="94">
        <v>1.52</v>
      </c>
      <c r="F352" s="94">
        <v>0.16</v>
      </c>
      <c r="G352" s="94">
        <v>9.84</v>
      </c>
      <c r="H352" s="94">
        <v>17</v>
      </c>
      <c r="I352" s="94">
        <v>0.01</v>
      </c>
      <c r="J352" s="94">
        <v>0.04</v>
      </c>
      <c r="K352" s="94">
        <v>0.25</v>
      </c>
      <c r="L352" s="94">
        <v>0</v>
      </c>
      <c r="M352" s="94">
        <v>4</v>
      </c>
      <c r="N352" s="94">
        <v>0</v>
      </c>
      <c r="O352" s="94">
        <v>0</v>
      </c>
      <c r="P352" s="94">
        <v>0.22</v>
      </c>
      <c r="Q352" s="109" t="s">
        <v>32</v>
      </c>
      <c r="R352" s="5"/>
      <c r="S352" s="5"/>
      <c r="T352" s="5"/>
      <c r="U352" s="5"/>
    </row>
    <row r="353" spans="1:21" s="32" customFormat="1" ht="17.850000000000001" customHeight="1" x14ac:dyDescent="0.3">
      <c r="A353" s="107"/>
      <c r="B353" s="129"/>
      <c r="C353" s="93" t="s">
        <v>29</v>
      </c>
      <c r="D353" s="93">
        <v>15</v>
      </c>
      <c r="E353" s="94">
        <v>0.76</v>
      </c>
      <c r="F353" s="94">
        <v>0.08</v>
      </c>
      <c r="G353" s="94">
        <v>4.92</v>
      </c>
      <c r="H353" s="94">
        <v>25.5</v>
      </c>
      <c r="I353" s="94">
        <v>0.15</v>
      </c>
      <c r="J353" s="94">
        <v>0.08</v>
      </c>
      <c r="K353" s="94">
        <v>0.25</v>
      </c>
      <c r="L353" s="94">
        <v>0</v>
      </c>
      <c r="M353" s="94">
        <v>2</v>
      </c>
      <c r="N353" s="94">
        <v>0</v>
      </c>
      <c r="O353" s="94">
        <v>0</v>
      </c>
      <c r="P353" s="94">
        <v>0.08</v>
      </c>
      <c r="Q353" s="109"/>
      <c r="R353" s="5"/>
      <c r="S353" s="5"/>
      <c r="T353" s="5"/>
      <c r="U353" s="5"/>
    </row>
    <row r="354" spans="1:21" s="32" customFormat="1" ht="17.850000000000001" customHeight="1" x14ac:dyDescent="0.3">
      <c r="A354" s="107"/>
      <c r="B354" s="133" t="s">
        <v>213</v>
      </c>
      <c r="C354" s="93" t="s">
        <v>19</v>
      </c>
      <c r="D354" s="93">
        <v>5</v>
      </c>
      <c r="E354" s="94">
        <v>0.04</v>
      </c>
      <c r="F354" s="94">
        <v>3.63</v>
      </c>
      <c r="G354" s="94">
        <v>7.0000000000000007E-2</v>
      </c>
      <c r="H354" s="94">
        <v>33</v>
      </c>
      <c r="I354" s="94">
        <v>0.15</v>
      </c>
      <c r="J354" s="94">
        <v>0.08</v>
      </c>
      <c r="K354" s="94">
        <v>0.25</v>
      </c>
      <c r="L354" s="94">
        <v>0</v>
      </c>
      <c r="M354" s="94">
        <v>0.6</v>
      </c>
      <c r="N354" s="94">
        <v>0</v>
      </c>
      <c r="O354" s="94">
        <v>0</v>
      </c>
      <c r="P354" s="94">
        <v>0.01</v>
      </c>
      <c r="Q354" s="109"/>
      <c r="R354" s="5"/>
      <c r="S354" s="5"/>
      <c r="T354" s="5"/>
      <c r="U354" s="5"/>
    </row>
    <row r="355" spans="1:21" s="32" customFormat="1" ht="45" customHeight="1" x14ac:dyDescent="0.3">
      <c r="A355" s="107"/>
      <c r="B355" s="134"/>
      <c r="C355" s="93" t="s">
        <v>29</v>
      </c>
      <c r="D355" s="93">
        <v>5</v>
      </c>
      <c r="E355" s="94">
        <v>0.04</v>
      </c>
      <c r="F355" s="94">
        <v>3.63</v>
      </c>
      <c r="G355" s="94">
        <v>7.0000000000000007E-2</v>
      </c>
      <c r="H355" s="94">
        <v>33</v>
      </c>
      <c r="I355" s="94">
        <v>0.15</v>
      </c>
      <c r="J355" s="94">
        <v>0.08</v>
      </c>
      <c r="K355" s="94">
        <v>0.25</v>
      </c>
      <c r="L355" s="94">
        <v>0</v>
      </c>
      <c r="M355" s="94">
        <v>0.6</v>
      </c>
      <c r="N355" s="94">
        <v>0</v>
      </c>
      <c r="O355" s="94">
        <v>0</v>
      </c>
      <c r="P355" s="94">
        <v>0.01</v>
      </c>
      <c r="Q355" s="109"/>
      <c r="R355" s="5"/>
      <c r="S355" s="5"/>
      <c r="T355" s="5"/>
      <c r="U355" s="5"/>
    </row>
    <row r="356" spans="1:21" s="32" customFormat="1" ht="18.75" customHeight="1" x14ac:dyDescent="0.3">
      <c r="A356" s="107"/>
      <c r="B356" s="111" t="s">
        <v>64</v>
      </c>
      <c r="C356" s="22" t="s">
        <v>19</v>
      </c>
      <c r="D356" s="22">
        <v>200</v>
      </c>
      <c r="E356" s="17">
        <v>3.12</v>
      </c>
      <c r="F356" s="17">
        <v>2.66</v>
      </c>
      <c r="G356" s="17">
        <v>14.17</v>
      </c>
      <c r="H356" s="17">
        <v>93.3</v>
      </c>
      <c r="I356" s="17">
        <v>1.05</v>
      </c>
      <c r="J356" s="17">
        <v>0</v>
      </c>
      <c r="K356" s="17">
        <v>0.15</v>
      </c>
      <c r="L356" s="17">
        <v>0</v>
      </c>
      <c r="M356" s="17">
        <v>122</v>
      </c>
      <c r="N356" s="17">
        <v>18</v>
      </c>
      <c r="O356" s="17">
        <v>120</v>
      </c>
      <c r="P356" s="17">
        <v>0.6</v>
      </c>
      <c r="Q356" s="109" t="s">
        <v>65</v>
      </c>
      <c r="R356" s="5"/>
      <c r="S356" s="5"/>
      <c r="T356" s="5"/>
      <c r="U356" s="5"/>
    </row>
    <row r="357" spans="1:21" s="32" customFormat="1" ht="18.75" x14ac:dyDescent="0.3">
      <c r="A357" s="107"/>
      <c r="B357" s="111"/>
      <c r="C357" s="22" t="s">
        <v>29</v>
      </c>
      <c r="D357" s="22">
        <v>180</v>
      </c>
      <c r="E357" s="17">
        <v>2.81</v>
      </c>
      <c r="F357" s="17">
        <v>2.39</v>
      </c>
      <c r="G357" s="17">
        <v>12.75</v>
      </c>
      <c r="H357" s="17">
        <v>83.9</v>
      </c>
      <c r="I357" s="17">
        <v>0.94</v>
      </c>
      <c r="J357" s="17">
        <v>0</v>
      </c>
      <c r="K357" s="17">
        <v>0.14000000000000001</v>
      </c>
      <c r="L357" s="17">
        <v>0</v>
      </c>
      <c r="M357" s="17">
        <v>109.8</v>
      </c>
      <c r="N357" s="17">
        <v>16.2</v>
      </c>
      <c r="O357" s="17">
        <v>108</v>
      </c>
      <c r="P357" s="17">
        <v>0.54</v>
      </c>
      <c r="Q357" s="109"/>
      <c r="R357" s="5"/>
      <c r="S357" s="5"/>
      <c r="T357" s="5"/>
      <c r="U357" s="5"/>
    </row>
    <row r="358" spans="1:21" s="32" customFormat="1" ht="18.75" x14ac:dyDescent="0.3">
      <c r="A358" s="107"/>
      <c r="B358" s="37" t="s">
        <v>37</v>
      </c>
      <c r="C358" s="37" t="s">
        <v>19</v>
      </c>
      <c r="D358" s="37">
        <v>407</v>
      </c>
      <c r="E358" s="38">
        <f t="shared" ref="E358:P358" si="71">E350+E352+E356</f>
        <v>9.8099999999999987</v>
      </c>
      <c r="F358" s="38">
        <f t="shared" si="71"/>
        <v>7.5100000000000007</v>
      </c>
      <c r="G358" s="38">
        <f t="shared" si="71"/>
        <v>40.96</v>
      </c>
      <c r="H358" s="38">
        <f t="shared" si="71"/>
        <v>241</v>
      </c>
      <c r="I358" s="38">
        <f t="shared" si="71"/>
        <v>1.1140000000000001</v>
      </c>
      <c r="J358" s="38">
        <f t="shared" si="71"/>
        <v>0.17</v>
      </c>
      <c r="K358" s="38">
        <f t="shared" si="71"/>
        <v>0.97</v>
      </c>
      <c r="L358" s="38">
        <f t="shared" si="71"/>
        <v>4.68</v>
      </c>
      <c r="M358" s="38">
        <f t="shared" si="71"/>
        <v>235.44</v>
      </c>
      <c r="N358" s="38">
        <f t="shared" si="71"/>
        <v>36</v>
      </c>
      <c r="O358" s="38">
        <f t="shared" si="71"/>
        <v>206.4</v>
      </c>
      <c r="P358" s="38">
        <f t="shared" si="71"/>
        <v>1.22</v>
      </c>
      <c r="Q358" s="37"/>
      <c r="R358" s="5"/>
      <c r="S358" s="5"/>
      <c r="T358" s="5"/>
      <c r="U358" s="5"/>
    </row>
    <row r="359" spans="1:21" s="32" customFormat="1" ht="18.75" x14ac:dyDescent="0.3">
      <c r="A359" s="107"/>
      <c r="B359" s="37" t="s">
        <v>38</v>
      </c>
      <c r="C359" s="37" t="s">
        <v>29</v>
      </c>
      <c r="D359" s="37">
        <v>350</v>
      </c>
      <c r="E359" s="38">
        <f t="shared" ref="E359:P359" si="72">E351+E355+E357</f>
        <v>7.16</v>
      </c>
      <c r="F359" s="38">
        <f t="shared" si="72"/>
        <v>9.93</v>
      </c>
      <c r="G359" s="38">
        <f t="shared" si="72"/>
        <v>26.950000000000003</v>
      </c>
      <c r="H359" s="38">
        <f t="shared" si="72"/>
        <v>225.8</v>
      </c>
      <c r="I359" s="38">
        <f t="shared" si="72"/>
        <v>1.1399999999999999</v>
      </c>
      <c r="J359" s="38">
        <f t="shared" si="72"/>
        <v>0.19</v>
      </c>
      <c r="K359" s="38">
        <f t="shared" si="72"/>
        <v>0.87</v>
      </c>
      <c r="L359" s="38">
        <f t="shared" si="72"/>
        <v>3.9</v>
      </c>
      <c r="M359" s="38">
        <f t="shared" si="72"/>
        <v>201.6</v>
      </c>
      <c r="N359" s="38">
        <f t="shared" si="72"/>
        <v>31.2</v>
      </c>
      <c r="O359" s="38">
        <f t="shared" si="72"/>
        <v>180</v>
      </c>
      <c r="P359" s="38">
        <f t="shared" si="72"/>
        <v>0.88000000000000012</v>
      </c>
      <c r="Q359" s="37"/>
      <c r="R359" s="5"/>
      <c r="S359" s="5"/>
      <c r="T359" s="5"/>
      <c r="U359" s="5"/>
    </row>
    <row r="360" spans="1:21" s="32" customFormat="1" ht="17.45" customHeight="1" x14ac:dyDescent="0.3">
      <c r="A360" s="107" t="s">
        <v>39</v>
      </c>
      <c r="B360" s="118" t="s">
        <v>183</v>
      </c>
      <c r="C360" s="25" t="s">
        <v>19</v>
      </c>
      <c r="D360" s="25" t="s">
        <v>226</v>
      </c>
      <c r="E360" s="26">
        <v>0.4</v>
      </c>
      <c r="F360" s="26">
        <v>0.4</v>
      </c>
      <c r="G360" s="26">
        <v>9.8000000000000007</v>
      </c>
      <c r="H360" s="26">
        <v>44</v>
      </c>
      <c r="I360" s="26">
        <v>0.03</v>
      </c>
      <c r="J360" s="26">
        <v>0.02</v>
      </c>
      <c r="K360" s="26">
        <v>0.3</v>
      </c>
      <c r="L360" s="26">
        <v>10</v>
      </c>
      <c r="M360" s="26">
        <v>16</v>
      </c>
      <c r="N360" s="26">
        <v>9</v>
      </c>
      <c r="O360" s="26">
        <v>11</v>
      </c>
      <c r="P360" s="26">
        <v>2.2000000000000002</v>
      </c>
      <c r="Q360" s="109" t="s">
        <v>40</v>
      </c>
      <c r="R360" s="5"/>
      <c r="S360" s="5"/>
      <c r="T360" s="5"/>
      <c r="U360" s="5"/>
    </row>
    <row r="361" spans="1:21" s="32" customFormat="1" ht="18.75" x14ac:dyDescent="0.3">
      <c r="A361" s="107"/>
      <c r="B361" s="118"/>
      <c r="C361" s="25" t="s">
        <v>29</v>
      </c>
      <c r="D361" s="25" t="s">
        <v>226</v>
      </c>
      <c r="E361" s="26">
        <v>0.4</v>
      </c>
      <c r="F361" s="26">
        <v>0.4</v>
      </c>
      <c r="G361" s="26">
        <v>9.8000000000000007</v>
      </c>
      <c r="H361" s="26">
        <v>44</v>
      </c>
      <c r="I361" s="26">
        <v>0.03</v>
      </c>
      <c r="J361" s="26">
        <v>0.02</v>
      </c>
      <c r="K361" s="26">
        <v>0.3</v>
      </c>
      <c r="L361" s="26">
        <v>10</v>
      </c>
      <c r="M361" s="26">
        <v>16</v>
      </c>
      <c r="N361" s="26">
        <v>9</v>
      </c>
      <c r="O361" s="26">
        <v>11</v>
      </c>
      <c r="P361" s="26">
        <v>2.2000000000000002</v>
      </c>
      <c r="Q361" s="109"/>
      <c r="R361" s="5"/>
      <c r="S361" s="5"/>
      <c r="T361" s="5"/>
      <c r="U361" s="5"/>
    </row>
    <row r="362" spans="1:21" s="32" customFormat="1" ht="17.45" customHeight="1" x14ac:dyDescent="0.3">
      <c r="A362" s="107"/>
      <c r="B362" s="118"/>
      <c r="C362" s="27" t="s">
        <v>19</v>
      </c>
      <c r="D362" s="28">
        <v>200</v>
      </c>
      <c r="E362" s="29">
        <v>1</v>
      </c>
      <c r="F362" s="30">
        <v>0</v>
      </c>
      <c r="G362" s="30">
        <v>20.2</v>
      </c>
      <c r="H362" s="30">
        <v>85.3</v>
      </c>
      <c r="I362" s="31">
        <v>0</v>
      </c>
      <c r="J362" s="31">
        <v>0</v>
      </c>
      <c r="K362" s="31">
        <v>0.11</v>
      </c>
      <c r="L362" s="31">
        <v>0</v>
      </c>
      <c r="M362" s="31">
        <v>17</v>
      </c>
      <c r="N362" s="31">
        <v>9</v>
      </c>
      <c r="O362" s="31">
        <v>12</v>
      </c>
      <c r="P362" s="31">
        <v>2</v>
      </c>
      <c r="Q362" s="109" t="s">
        <v>41</v>
      </c>
      <c r="R362" s="5"/>
      <c r="S362" s="5"/>
      <c r="T362" s="5"/>
      <c r="U362" s="5"/>
    </row>
    <row r="363" spans="1:21" s="32" customFormat="1" ht="16.5" customHeight="1" x14ac:dyDescent="0.3">
      <c r="A363" s="107"/>
      <c r="B363" s="118"/>
      <c r="C363" s="25" t="s">
        <v>29</v>
      </c>
      <c r="D363" s="28" t="s">
        <v>227</v>
      </c>
      <c r="E363" s="29">
        <v>1</v>
      </c>
      <c r="F363" s="30">
        <v>0</v>
      </c>
      <c r="G363" s="30">
        <v>20.2</v>
      </c>
      <c r="H363" s="30">
        <v>85.3</v>
      </c>
      <c r="I363" s="31">
        <v>0</v>
      </c>
      <c r="J363" s="31">
        <v>0</v>
      </c>
      <c r="K363" s="31">
        <v>0.11</v>
      </c>
      <c r="L363" s="31">
        <v>0</v>
      </c>
      <c r="M363" s="31">
        <v>17</v>
      </c>
      <c r="N363" s="31">
        <v>9</v>
      </c>
      <c r="O363" s="31">
        <v>12</v>
      </c>
      <c r="P363" s="31">
        <v>2</v>
      </c>
      <c r="Q363" s="109"/>
      <c r="R363" s="5"/>
      <c r="S363" s="5"/>
      <c r="T363" s="5"/>
      <c r="U363" s="5"/>
    </row>
    <row r="364" spans="1:21" s="32" customFormat="1" ht="17.25" hidden="1" customHeight="1" x14ac:dyDescent="0.3">
      <c r="A364" s="107" t="s">
        <v>42</v>
      </c>
      <c r="B364" s="111" t="s">
        <v>97</v>
      </c>
      <c r="C364" s="16" t="s">
        <v>19</v>
      </c>
      <c r="D364" s="16">
        <v>50</v>
      </c>
      <c r="E364" s="17">
        <v>0.65</v>
      </c>
      <c r="F364" s="17">
        <v>2.0699999999999998</v>
      </c>
      <c r="G364" s="17">
        <v>3.58</v>
      </c>
      <c r="H364" s="17">
        <v>35.5</v>
      </c>
      <c r="I364" s="17">
        <v>0.01</v>
      </c>
      <c r="J364" s="17">
        <v>0.02</v>
      </c>
      <c r="K364" s="17">
        <v>0.17</v>
      </c>
      <c r="L364" s="17">
        <v>2.1800000000000002</v>
      </c>
      <c r="M364" s="17">
        <v>16.03</v>
      </c>
      <c r="N364" s="17">
        <v>11.1</v>
      </c>
      <c r="O364" s="17">
        <v>11.4</v>
      </c>
      <c r="P364" s="17">
        <v>0.47</v>
      </c>
      <c r="Q364" s="109" t="s">
        <v>98</v>
      </c>
      <c r="R364" s="5"/>
      <c r="S364" s="5"/>
      <c r="T364" s="5"/>
      <c r="U364" s="5"/>
    </row>
    <row r="365" spans="1:21" s="32" customFormat="1" ht="18.75" hidden="1" x14ac:dyDescent="0.3">
      <c r="A365" s="107"/>
      <c r="B365" s="111"/>
      <c r="C365" s="16" t="s">
        <v>29</v>
      </c>
      <c r="D365" s="16">
        <v>30</v>
      </c>
      <c r="E365" s="17">
        <v>0.39</v>
      </c>
      <c r="F365" s="17">
        <v>1.24</v>
      </c>
      <c r="G365" s="17">
        <v>2.15</v>
      </c>
      <c r="H365" s="17">
        <v>21.3</v>
      </c>
      <c r="I365" s="17">
        <f>I364*30/50</f>
        <v>6.0000000000000001E-3</v>
      </c>
      <c r="J365" s="17">
        <f>J364*30/50</f>
        <v>1.2E-2</v>
      </c>
      <c r="K365" s="17">
        <f>K364*30/50</f>
        <v>0.10200000000000001</v>
      </c>
      <c r="L365" s="17">
        <v>1.31</v>
      </c>
      <c r="M365" s="17">
        <v>9.6199999999999992</v>
      </c>
      <c r="N365" s="17">
        <v>6.66</v>
      </c>
      <c r="O365" s="17">
        <v>6.84</v>
      </c>
      <c r="P365" s="17">
        <v>0.28000000000000003</v>
      </c>
      <c r="Q365" s="109"/>
      <c r="R365" s="5"/>
      <c r="S365" s="5"/>
      <c r="T365" s="5"/>
      <c r="U365" s="5"/>
    </row>
    <row r="366" spans="1:21" s="32" customFormat="1" ht="17.45" customHeight="1" x14ac:dyDescent="0.3">
      <c r="A366" s="107"/>
      <c r="B366" s="111" t="s">
        <v>152</v>
      </c>
      <c r="C366" s="22" t="s">
        <v>19</v>
      </c>
      <c r="D366" s="22">
        <v>200</v>
      </c>
      <c r="E366" s="17">
        <v>1.74</v>
      </c>
      <c r="F366" s="17">
        <v>3.53</v>
      </c>
      <c r="G366" s="17">
        <v>9.67</v>
      </c>
      <c r="H366" s="17">
        <v>92.62</v>
      </c>
      <c r="I366" s="17">
        <v>0.05</v>
      </c>
      <c r="J366" s="17">
        <v>0.05</v>
      </c>
      <c r="K366" s="17">
        <v>0.8</v>
      </c>
      <c r="L366" s="17">
        <v>16.88</v>
      </c>
      <c r="M366" s="17">
        <v>40</v>
      </c>
      <c r="N366" s="17">
        <v>18.399999999999999</v>
      </c>
      <c r="O366" s="17">
        <v>74.400000000000006</v>
      </c>
      <c r="P366" s="17">
        <v>0.68</v>
      </c>
      <c r="Q366" s="109" t="s">
        <v>153</v>
      </c>
      <c r="R366" s="5"/>
      <c r="S366" s="5"/>
      <c r="T366" s="5"/>
      <c r="U366" s="5"/>
    </row>
    <row r="367" spans="1:21" s="32" customFormat="1" ht="18.75" x14ac:dyDescent="0.3">
      <c r="A367" s="107"/>
      <c r="B367" s="111"/>
      <c r="C367" s="22" t="s">
        <v>29</v>
      </c>
      <c r="D367" s="22">
        <v>150</v>
      </c>
      <c r="E367" s="17">
        <v>1.31</v>
      </c>
      <c r="F367" s="17">
        <v>2.65</v>
      </c>
      <c r="G367" s="17">
        <v>7.25</v>
      </c>
      <c r="H367" s="17">
        <v>69.459999999999994</v>
      </c>
      <c r="I367" s="17">
        <v>4.4999999999999998E-2</v>
      </c>
      <c r="J367" s="17">
        <v>4.4999999999999998E-2</v>
      </c>
      <c r="K367" s="17">
        <v>0.72</v>
      </c>
      <c r="L367" s="17">
        <v>15.2</v>
      </c>
      <c r="M367" s="17">
        <v>36</v>
      </c>
      <c r="N367" s="17">
        <v>16.559999999999999</v>
      </c>
      <c r="O367" s="17">
        <v>66.959999999999994</v>
      </c>
      <c r="P367" s="17">
        <v>0.61</v>
      </c>
      <c r="Q367" s="109"/>
      <c r="R367" s="5"/>
      <c r="S367" s="5"/>
      <c r="T367" s="5"/>
      <c r="U367" s="5"/>
    </row>
    <row r="368" spans="1:21" s="32" customFormat="1" ht="18.75" customHeight="1" x14ac:dyDescent="0.3">
      <c r="A368" s="107"/>
      <c r="B368" s="111" t="s">
        <v>154</v>
      </c>
      <c r="C368" s="22" t="s">
        <v>19</v>
      </c>
      <c r="D368" s="22">
        <v>70</v>
      </c>
      <c r="E368" s="17">
        <v>8.8699999999999992</v>
      </c>
      <c r="F368" s="17">
        <v>2.85</v>
      </c>
      <c r="G368" s="17">
        <v>6.22</v>
      </c>
      <c r="H368" s="17">
        <v>86.33</v>
      </c>
      <c r="I368" s="17">
        <v>7.6999999999999999E-2</v>
      </c>
      <c r="J368" s="17">
        <v>0.06</v>
      </c>
      <c r="K368" s="17">
        <v>0.33</v>
      </c>
      <c r="L368" s="17">
        <v>8.5000000000000006E-2</v>
      </c>
      <c r="M368" s="17">
        <v>28</v>
      </c>
      <c r="N368" s="17">
        <v>25.36</v>
      </c>
      <c r="O368" s="17">
        <v>149.63999999999999</v>
      </c>
      <c r="P368" s="17">
        <v>1.25</v>
      </c>
      <c r="Q368" s="109" t="s">
        <v>155</v>
      </c>
      <c r="R368" s="5"/>
      <c r="S368" s="5"/>
      <c r="T368" s="5"/>
      <c r="U368" s="5"/>
    </row>
    <row r="369" spans="1:22" s="32" customFormat="1" ht="18.75" x14ac:dyDescent="0.3">
      <c r="A369" s="107"/>
      <c r="B369" s="111"/>
      <c r="C369" s="22" t="s">
        <v>29</v>
      </c>
      <c r="D369" s="22">
        <v>50</v>
      </c>
      <c r="E369" s="17">
        <v>6.34</v>
      </c>
      <c r="F369" s="17">
        <v>2.04</v>
      </c>
      <c r="G369" s="17">
        <v>4.4400000000000004</v>
      </c>
      <c r="H369" s="17">
        <v>61.66</v>
      </c>
      <c r="I369" s="17">
        <v>5.5E-2</v>
      </c>
      <c r="J369" s="17">
        <v>0.04</v>
      </c>
      <c r="K369" s="17">
        <v>0.24</v>
      </c>
      <c r="L369" s="17">
        <v>0.06</v>
      </c>
      <c r="M369" s="17">
        <v>20</v>
      </c>
      <c r="N369" s="17">
        <v>18.11</v>
      </c>
      <c r="O369" s="17">
        <v>106.88</v>
      </c>
      <c r="P369" s="17">
        <v>189</v>
      </c>
      <c r="Q369" s="109"/>
      <c r="R369" s="5"/>
      <c r="S369" s="5"/>
      <c r="T369" s="5"/>
      <c r="U369" s="5"/>
    </row>
    <row r="370" spans="1:22" s="32" customFormat="1" ht="18.75" customHeight="1" x14ac:dyDescent="0.3">
      <c r="A370" s="107"/>
      <c r="B370" s="111" t="s">
        <v>156</v>
      </c>
      <c r="C370" s="22" t="s">
        <v>19</v>
      </c>
      <c r="D370" s="22">
        <v>30</v>
      </c>
      <c r="E370" s="17">
        <v>1.32</v>
      </c>
      <c r="F370" s="17">
        <v>1.5</v>
      </c>
      <c r="G370" s="17">
        <v>1.76</v>
      </c>
      <c r="H370" s="17">
        <v>22.23</v>
      </c>
      <c r="I370" s="17">
        <v>0.02</v>
      </c>
      <c r="J370" s="17">
        <v>1.23</v>
      </c>
      <c r="K370" s="17">
        <v>1</v>
      </c>
      <c r="L370" s="17">
        <v>1.1200000000000001</v>
      </c>
      <c r="M370" s="17">
        <v>17.03</v>
      </c>
      <c r="N370" s="17">
        <v>10</v>
      </c>
      <c r="O370" s="17">
        <v>20</v>
      </c>
      <c r="P370" s="17">
        <v>0.26</v>
      </c>
      <c r="Q370" s="111" t="s">
        <v>157</v>
      </c>
      <c r="R370" s="5"/>
      <c r="S370" s="5"/>
      <c r="T370" s="5"/>
      <c r="U370" s="5"/>
    </row>
    <row r="371" spans="1:22" s="32" customFormat="1" ht="18.75" x14ac:dyDescent="0.3">
      <c r="A371" s="107"/>
      <c r="B371" s="111"/>
      <c r="C371" s="22" t="s">
        <v>29</v>
      </c>
      <c r="D371" s="22">
        <v>30</v>
      </c>
      <c r="E371" s="17">
        <v>1.32</v>
      </c>
      <c r="F371" s="17">
        <v>1.5</v>
      </c>
      <c r="G371" s="17">
        <v>1.76</v>
      </c>
      <c r="H371" s="17">
        <v>22.23</v>
      </c>
      <c r="I371" s="17">
        <v>0.02</v>
      </c>
      <c r="J371" s="17">
        <v>1.23</v>
      </c>
      <c r="K371" s="17">
        <v>1</v>
      </c>
      <c r="L371" s="17">
        <v>1.1200000000000001</v>
      </c>
      <c r="M371" s="17">
        <v>17.03</v>
      </c>
      <c r="N371" s="17">
        <v>10</v>
      </c>
      <c r="O371" s="17">
        <v>20</v>
      </c>
      <c r="P371" s="17">
        <v>0.26</v>
      </c>
      <c r="Q371" s="111"/>
      <c r="R371" s="5"/>
      <c r="S371" s="5"/>
      <c r="T371" s="5"/>
      <c r="U371" s="5"/>
    </row>
    <row r="372" spans="1:22" s="32" customFormat="1" ht="18.75" customHeight="1" x14ac:dyDescent="0.3">
      <c r="A372" s="107"/>
      <c r="B372" s="111" t="s">
        <v>219</v>
      </c>
      <c r="C372" s="22" t="s">
        <v>19</v>
      </c>
      <c r="D372" s="105" t="s">
        <v>231</v>
      </c>
      <c r="E372" s="17">
        <v>6.31</v>
      </c>
      <c r="F372" s="17">
        <v>4.47</v>
      </c>
      <c r="G372" s="17">
        <v>28.34</v>
      </c>
      <c r="H372" s="17">
        <v>178.75</v>
      </c>
      <c r="I372" s="17">
        <v>0.1</v>
      </c>
      <c r="J372" s="17">
        <v>0.06</v>
      </c>
      <c r="K372" s="17">
        <v>1.26</v>
      </c>
      <c r="L372" s="17">
        <v>0</v>
      </c>
      <c r="M372" s="17">
        <v>23.4</v>
      </c>
      <c r="N372" s="17">
        <v>27.9</v>
      </c>
      <c r="O372" s="17">
        <v>102.66</v>
      </c>
      <c r="P372" s="17">
        <v>2.35</v>
      </c>
      <c r="Q372" s="109" t="s">
        <v>105</v>
      </c>
      <c r="R372" s="5"/>
      <c r="S372" s="5"/>
      <c r="T372" s="5"/>
      <c r="U372" s="5"/>
    </row>
    <row r="373" spans="1:22" s="32" customFormat="1" ht="60" customHeight="1" x14ac:dyDescent="0.3">
      <c r="A373" s="107"/>
      <c r="B373" s="111"/>
      <c r="C373" s="22" t="s">
        <v>29</v>
      </c>
      <c r="D373" s="105" t="s">
        <v>231</v>
      </c>
      <c r="E373" s="17">
        <v>6.31</v>
      </c>
      <c r="F373" s="17">
        <v>4.47</v>
      </c>
      <c r="G373" s="17">
        <v>28.34</v>
      </c>
      <c r="H373" s="17">
        <v>178.75</v>
      </c>
      <c r="I373" s="17">
        <v>0.1</v>
      </c>
      <c r="J373" s="17">
        <v>0.06</v>
      </c>
      <c r="K373" s="17">
        <v>1.26</v>
      </c>
      <c r="L373" s="17">
        <v>0</v>
      </c>
      <c r="M373" s="17">
        <v>23.4</v>
      </c>
      <c r="N373" s="17">
        <v>27.9</v>
      </c>
      <c r="O373" s="17">
        <v>102.66</v>
      </c>
      <c r="P373" s="17">
        <v>2.35</v>
      </c>
      <c r="Q373" s="109"/>
      <c r="R373" s="5"/>
      <c r="S373" s="5"/>
      <c r="T373" s="5"/>
      <c r="U373" s="5"/>
    </row>
    <row r="374" spans="1:22" s="32" customFormat="1" ht="18.75" customHeight="1" x14ac:dyDescent="0.3">
      <c r="A374" s="107"/>
      <c r="B374" s="111" t="s">
        <v>191</v>
      </c>
      <c r="C374" s="22" t="s">
        <v>19</v>
      </c>
      <c r="D374" s="42">
        <v>180</v>
      </c>
      <c r="E374" s="43">
        <v>0.15</v>
      </c>
      <c r="F374" s="17">
        <v>1.2999999999999999E-2</v>
      </c>
      <c r="G374" s="17">
        <v>24.43</v>
      </c>
      <c r="H374" s="17">
        <v>96</v>
      </c>
      <c r="I374" s="17">
        <v>0</v>
      </c>
      <c r="J374" s="17">
        <v>0</v>
      </c>
      <c r="K374" s="17">
        <v>1.7999999999999999E-2</v>
      </c>
      <c r="L374" s="17">
        <v>6.4</v>
      </c>
      <c r="M374" s="17">
        <v>9.4499999999999993</v>
      </c>
      <c r="N374" s="17">
        <v>1.21</v>
      </c>
      <c r="O374" s="17">
        <v>5</v>
      </c>
      <c r="P374" s="17">
        <v>0.26</v>
      </c>
      <c r="Q374" s="109" t="s">
        <v>87</v>
      </c>
      <c r="R374" s="5"/>
      <c r="S374" s="5"/>
      <c r="T374" s="5"/>
      <c r="U374" s="5"/>
    </row>
    <row r="375" spans="1:22" s="32" customFormat="1" ht="18.75" x14ac:dyDescent="0.3">
      <c r="A375" s="107"/>
      <c r="B375" s="111"/>
      <c r="C375" s="22" t="s">
        <v>29</v>
      </c>
      <c r="D375" s="42">
        <v>150</v>
      </c>
      <c r="E375" s="43">
        <v>0.11</v>
      </c>
      <c r="F375" s="17">
        <v>0.01</v>
      </c>
      <c r="G375" s="17">
        <v>18.32</v>
      </c>
      <c r="H375" s="17">
        <v>72</v>
      </c>
      <c r="I375" s="17">
        <v>0</v>
      </c>
      <c r="J375" s="17">
        <v>0</v>
      </c>
      <c r="K375" s="17">
        <v>1.4999999999999999E-2</v>
      </c>
      <c r="L375" s="17">
        <v>4.8</v>
      </c>
      <c r="M375" s="17">
        <v>7.9</v>
      </c>
      <c r="N375" s="17">
        <v>1.0049999999999999</v>
      </c>
      <c r="O375" s="17">
        <v>4.2</v>
      </c>
      <c r="P375" s="17">
        <v>0.22</v>
      </c>
      <c r="Q375" s="109"/>
      <c r="R375" s="5"/>
      <c r="S375" s="5"/>
      <c r="T375" s="5"/>
      <c r="U375" s="5"/>
    </row>
    <row r="376" spans="1:22" s="32" customFormat="1" ht="18.75" customHeight="1" x14ac:dyDescent="0.3">
      <c r="A376" s="107"/>
      <c r="B376" s="111" t="s">
        <v>48</v>
      </c>
      <c r="C376" s="22" t="s">
        <v>19</v>
      </c>
      <c r="D376" s="22">
        <v>25</v>
      </c>
      <c r="E376" s="17">
        <v>0.76</v>
      </c>
      <c r="F376" s="17">
        <v>0.08</v>
      </c>
      <c r="G376" s="17">
        <v>4.92</v>
      </c>
      <c r="H376" s="17">
        <v>23.5</v>
      </c>
      <c r="I376" s="17">
        <v>1.6E-2</v>
      </c>
      <c r="J376" s="17">
        <v>0.01</v>
      </c>
      <c r="K376" s="17">
        <v>0.16</v>
      </c>
      <c r="L376" s="17">
        <v>0</v>
      </c>
      <c r="M376" s="17">
        <v>2.2999999999999998</v>
      </c>
      <c r="N376" s="17">
        <v>3.3</v>
      </c>
      <c r="O376" s="17">
        <v>8.6999999999999993</v>
      </c>
      <c r="P376" s="17">
        <v>0.2</v>
      </c>
      <c r="Q376" s="109" t="s">
        <v>49</v>
      </c>
      <c r="R376" s="5"/>
      <c r="S376" s="5"/>
      <c r="T376" s="5"/>
      <c r="U376" s="5"/>
    </row>
    <row r="377" spans="1:22" s="32" customFormat="1" ht="18.75" x14ac:dyDescent="0.3">
      <c r="A377" s="107"/>
      <c r="B377" s="111"/>
      <c r="C377" s="22" t="s">
        <v>29</v>
      </c>
      <c r="D377" s="22">
        <v>20</v>
      </c>
      <c r="E377" s="17">
        <v>0.76</v>
      </c>
      <c r="F377" s="17">
        <v>0.08</v>
      </c>
      <c r="G377" s="17">
        <v>4.92</v>
      </c>
      <c r="H377" s="17">
        <v>23.5</v>
      </c>
      <c r="I377" s="17">
        <v>1.6E-2</v>
      </c>
      <c r="J377" s="17">
        <v>0.01</v>
      </c>
      <c r="K377" s="17">
        <v>0.16</v>
      </c>
      <c r="L377" s="17">
        <v>0</v>
      </c>
      <c r="M377" s="17">
        <v>2.2999999999999998</v>
      </c>
      <c r="N377" s="17">
        <v>3.3</v>
      </c>
      <c r="O377" s="17">
        <v>8.6999999999999993</v>
      </c>
      <c r="P377" s="17">
        <v>0.2</v>
      </c>
      <c r="Q377" s="109"/>
      <c r="R377" s="5"/>
      <c r="S377" s="5"/>
      <c r="T377" s="5"/>
      <c r="U377" s="5"/>
    </row>
    <row r="378" spans="1:22" s="32" customFormat="1" ht="18.75" customHeight="1" x14ac:dyDescent="0.3">
      <c r="A378" s="107"/>
      <c r="B378" s="111" t="s">
        <v>50</v>
      </c>
      <c r="C378" s="22" t="s">
        <v>19</v>
      </c>
      <c r="D378" s="22">
        <v>30</v>
      </c>
      <c r="E378" s="17">
        <v>1.98</v>
      </c>
      <c r="F378" s="17">
        <v>0.36</v>
      </c>
      <c r="G378" s="17">
        <v>10.02</v>
      </c>
      <c r="H378" s="17">
        <v>52.2</v>
      </c>
      <c r="I378" s="17">
        <v>1.6</v>
      </c>
      <c r="J378" s="17">
        <v>0.03</v>
      </c>
      <c r="K378" s="17">
        <v>0.21</v>
      </c>
      <c r="L378" s="17">
        <v>0</v>
      </c>
      <c r="M378" s="17">
        <v>10.5</v>
      </c>
      <c r="N378" s="17">
        <v>14.1</v>
      </c>
      <c r="O378" s="17">
        <v>47.4</v>
      </c>
      <c r="P378" s="17">
        <v>1.17</v>
      </c>
      <c r="Q378" s="109" t="s">
        <v>51</v>
      </c>
      <c r="R378" s="5"/>
      <c r="S378" s="5"/>
      <c r="T378" s="5"/>
      <c r="U378" s="5"/>
    </row>
    <row r="379" spans="1:22" s="32" customFormat="1" ht="18.75" x14ac:dyDescent="0.3">
      <c r="A379" s="107"/>
      <c r="B379" s="111"/>
      <c r="C379" s="22" t="s">
        <v>29</v>
      </c>
      <c r="D379" s="22">
        <v>30</v>
      </c>
      <c r="E379" s="17">
        <v>1.98</v>
      </c>
      <c r="F379" s="17">
        <v>0.36</v>
      </c>
      <c r="G379" s="17">
        <v>10.02</v>
      </c>
      <c r="H379" s="17">
        <v>52.2</v>
      </c>
      <c r="I379" s="17">
        <v>1.6</v>
      </c>
      <c r="J379" s="17">
        <v>0.03</v>
      </c>
      <c r="K379" s="17">
        <v>0.21</v>
      </c>
      <c r="L379" s="17">
        <v>0</v>
      </c>
      <c r="M379" s="17">
        <v>10.5</v>
      </c>
      <c r="N379" s="17">
        <v>14.1</v>
      </c>
      <c r="O379" s="17">
        <v>47.4</v>
      </c>
      <c r="P379" s="17">
        <v>1.17</v>
      </c>
      <c r="Q379" s="109"/>
      <c r="R379" s="5"/>
      <c r="S379" s="5"/>
      <c r="T379" s="5"/>
      <c r="U379" s="5"/>
    </row>
    <row r="380" spans="1:22" s="32" customFormat="1" ht="18.75" x14ac:dyDescent="0.3">
      <c r="A380" s="107"/>
      <c r="B380" s="37" t="s">
        <v>37</v>
      </c>
      <c r="C380" s="37" t="s">
        <v>19</v>
      </c>
      <c r="D380" s="37">
        <v>722</v>
      </c>
      <c r="E380" s="38">
        <f t="shared" ref="E380:P380" si="73">E364+E366+E368+E370+E372+E374+E376+E378</f>
        <v>21.78</v>
      </c>
      <c r="F380" s="38">
        <f t="shared" si="73"/>
        <v>14.872999999999998</v>
      </c>
      <c r="G380" s="38">
        <f t="shared" si="73"/>
        <v>88.94</v>
      </c>
      <c r="H380" s="38">
        <f t="shared" si="73"/>
        <v>587.13</v>
      </c>
      <c r="I380" s="38">
        <f t="shared" si="73"/>
        <v>1.8730000000000002</v>
      </c>
      <c r="J380" s="38">
        <f t="shared" si="73"/>
        <v>1.46</v>
      </c>
      <c r="K380" s="38">
        <f t="shared" si="73"/>
        <v>3.9479999999999995</v>
      </c>
      <c r="L380" s="38">
        <f t="shared" si="73"/>
        <v>26.664999999999999</v>
      </c>
      <c r="M380" s="38">
        <f t="shared" si="73"/>
        <v>146.71</v>
      </c>
      <c r="N380" s="38">
        <f t="shared" si="73"/>
        <v>111.36999999999998</v>
      </c>
      <c r="O380" s="38">
        <f t="shared" si="73"/>
        <v>419.2</v>
      </c>
      <c r="P380" s="38">
        <f t="shared" si="73"/>
        <v>6.64</v>
      </c>
      <c r="Q380" s="37"/>
      <c r="R380" s="5"/>
      <c r="S380" s="5"/>
      <c r="T380" s="5"/>
      <c r="U380" s="5"/>
    </row>
    <row r="381" spans="1:22" s="32" customFormat="1" ht="18.75" x14ac:dyDescent="0.3">
      <c r="A381" s="107"/>
      <c r="B381" s="37" t="s">
        <v>38</v>
      </c>
      <c r="C381" s="37" t="s">
        <v>29</v>
      </c>
      <c r="D381" s="37">
        <v>570</v>
      </c>
      <c r="E381" s="38">
        <f t="shared" ref="E381:P381" si="74">E365+E367+E369+E371+E373+E375+E377+E379</f>
        <v>18.52</v>
      </c>
      <c r="F381" s="38">
        <f t="shared" si="74"/>
        <v>12.349999999999998</v>
      </c>
      <c r="G381" s="38">
        <f t="shared" si="74"/>
        <v>77.199999999999989</v>
      </c>
      <c r="H381" s="38">
        <f t="shared" si="74"/>
        <v>501.09999999999997</v>
      </c>
      <c r="I381" s="38">
        <f t="shared" si="74"/>
        <v>1.8420000000000001</v>
      </c>
      <c r="J381" s="38">
        <f t="shared" si="74"/>
        <v>1.427</v>
      </c>
      <c r="K381" s="38">
        <f t="shared" si="74"/>
        <v>3.7070000000000003</v>
      </c>
      <c r="L381" s="38">
        <f t="shared" si="74"/>
        <v>22.49</v>
      </c>
      <c r="M381" s="38">
        <f t="shared" si="74"/>
        <v>126.75000000000001</v>
      </c>
      <c r="N381" s="38">
        <f t="shared" si="74"/>
        <v>97.634999999999977</v>
      </c>
      <c r="O381" s="38">
        <f t="shared" si="74"/>
        <v>363.64</v>
      </c>
      <c r="P381" s="38">
        <f t="shared" si="74"/>
        <v>194.08999999999995</v>
      </c>
      <c r="Q381" s="37"/>
      <c r="R381" s="5"/>
      <c r="S381" s="5"/>
      <c r="T381" s="5"/>
      <c r="U381" s="5"/>
    </row>
    <row r="382" spans="1:22" s="32" customFormat="1" ht="18.75" customHeight="1" x14ac:dyDescent="0.3">
      <c r="A382" s="107" t="s">
        <v>52</v>
      </c>
      <c r="B382" s="111" t="s">
        <v>158</v>
      </c>
      <c r="C382" s="22" t="s">
        <v>19</v>
      </c>
      <c r="D382" s="22">
        <v>80</v>
      </c>
      <c r="E382" s="17">
        <v>7.52</v>
      </c>
      <c r="F382" s="17">
        <v>13.46</v>
      </c>
      <c r="G382" s="17">
        <v>1.51</v>
      </c>
      <c r="H382" s="17">
        <v>157</v>
      </c>
      <c r="I382" s="17">
        <v>0.05</v>
      </c>
      <c r="J382" s="17">
        <v>0.31</v>
      </c>
      <c r="K382" s="17">
        <v>0.15</v>
      </c>
      <c r="L382" s="17">
        <v>0.21</v>
      </c>
      <c r="M382" s="17">
        <v>100.54</v>
      </c>
      <c r="N382" s="17">
        <v>16.899999999999999</v>
      </c>
      <c r="O382" s="17">
        <v>138.6</v>
      </c>
      <c r="P382" s="17">
        <v>2.5499999999999998</v>
      </c>
      <c r="Q382" s="109" t="s">
        <v>159</v>
      </c>
      <c r="R382" s="5"/>
      <c r="S382" s="5"/>
      <c r="T382" s="5"/>
      <c r="U382" s="5"/>
    </row>
    <row r="383" spans="1:22" s="32" customFormat="1" ht="18.75" x14ac:dyDescent="0.3">
      <c r="A383" s="107"/>
      <c r="B383" s="111"/>
      <c r="C383" s="22" t="s">
        <v>29</v>
      </c>
      <c r="D383" s="22">
        <v>60</v>
      </c>
      <c r="E383" s="17">
        <v>5.73</v>
      </c>
      <c r="F383" s="17">
        <v>11.04</v>
      </c>
      <c r="G383" s="17">
        <v>1.1000000000000001</v>
      </c>
      <c r="H383" s="17">
        <v>127</v>
      </c>
      <c r="I383" s="17">
        <v>0.04</v>
      </c>
      <c r="J383" s="17">
        <v>0.24</v>
      </c>
      <c r="K383" s="17">
        <v>0.12</v>
      </c>
      <c r="L383" s="17">
        <v>0.18</v>
      </c>
      <c r="M383" s="17">
        <v>85.07</v>
      </c>
      <c r="N383" s="17">
        <v>14.3</v>
      </c>
      <c r="O383" s="17">
        <v>105.1</v>
      </c>
      <c r="P383" s="17">
        <v>2.16</v>
      </c>
      <c r="Q383" s="109"/>
      <c r="R383" s="5"/>
      <c r="S383" s="5"/>
      <c r="T383" s="5"/>
      <c r="U383" s="5"/>
      <c r="V383" s="32" t="s">
        <v>31</v>
      </c>
    </row>
    <row r="384" spans="1:22" s="32" customFormat="1" ht="18.75" customHeight="1" x14ac:dyDescent="0.3">
      <c r="A384" s="107"/>
      <c r="B384" s="111" t="s">
        <v>187</v>
      </c>
      <c r="C384" s="22" t="s">
        <v>19</v>
      </c>
      <c r="D384" s="22">
        <v>30</v>
      </c>
      <c r="E384" s="17">
        <v>2.25</v>
      </c>
      <c r="F384" s="17">
        <v>2.94</v>
      </c>
      <c r="G384" s="17">
        <v>22.32</v>
      </c>
      <c r="H384" s="17">
        <v>125.1</v>
      </c>
      <c r="I384" s="17">
        <v>0.03</v>
      </c>
      <c r="J384" s="17">
        <v>0.02</v>
      </c>
      <c r="K384" s="17">
        <v>0.31</v>
      </c>
      <c r="L384" s="17">
        <v>0</v>
      </c>
      <c r="M384" s="17">
        <v>8.6999999999999993</v>
      </c>
      <c r="N384" s="17">
        <v>6.18</v>
      </c>
      <c r="O384" s="17">
        <v>18.21</v>
      </c>
      <c r="P384" s="17">
        <v>0.63</v>
      </c>
      <c r="Q384" s="136" t="s">
        <v>108</v>
      </c>
      <c r="R384" s="5"/>
      <c r="S384" s="5"/>
      <c r="T384" s="5"/>
      <c r="U384" s="5"/>
    </row>
    <row r="385" spans="1:30" s="32" customFormat="1" ht="18.75" x14ac:dyDescent="0.3">
      <c r="A385" s="107"/>
      <c r="B385" s="111"/>
      <c r="C385" s="22" t="s">
        <v>29</v>
      </c>
      <c r="D385" s="22">
        <v>15</v>
      </c>
      <c r="E385" s="17">
        <v>1.1200000000000001</v>
      </c>
      <c r="F385" s="17">
        <v>1.47</v>
      </c>
      <c r="G385" s="17">
        <v>11.16</v>
      </c>
      <c r="H385" s="17">
        <v>62.5</v>
      </c>
      <c r="I385" s="17">
        <v>0.02</v>
      </c>
      <c r="J385" s="17">
        <v>0.01</v>
      </c>
      <c r="K385" s="17">
        <v>0.16</v>
      </c>
      <c r="L385" s="17">
        <v>0</v>
      </c>
      <c r="M385" s="17">
        <v>4.3499999999999996</v>
      </c>
      <c r="N385" s="17">
        <v>3.09</v>
      </c>
      <c r="O385" s="17">
        <v>9.11</v>
      </c>
      <c r="P385" s="17">
        <v>0.31</v>
      </c>
      <c r="Q385" s="136"/>
      <c r="R385" s="5"/>
      <c r="S385" s="5"/>
      <c r="T385" s="5"/>
      <c r="U385" s="5"/>
    </row>
    <row r="386" spans="1:30" s="32" customFormat="1" ht="18.75" customHeight="1" x14ac:dyDescent="0.3">
      <c r="A386" s="107"/>
      <c r="B386" s="111" t="s">
        <v>181</v>
      </c>
      <c r="C386" s="22" t="s">
        <v>19</v>
      </c>
      <c r="D386" s="22">
        <v>150</v>
      </c>
      <c r="E386" s="17">
        <v>4.2</v>
      </c>
      <c r="F386" s="17">
        <v>3.28</v>
      </c>
      <c r="G386" s="17">
        <v>6.13</v>
      </c>
      <c r="H386" s="17">
        <v>70.89</v>
      </c>
      <c r="I386" s="17">
        <v>0.06</v>
      </c>
      <c r="J386" s="17">
        <v>0.26</v>
      </c>
      <c r="K386" s="17">
        <v>0.15</v>
      </c>
      <c r="L386" s="17">
        <v>1.05</v>
      </c>
      <c r="M386" s="17">
        <v>180</v>
      </c>
      <c r="N386" s="17">
        <v>21</v>
      </c>
      <c r="O386" s="17">
        <v>135</v>
      </c>
      <c r="P386" s="17">
        <v>0.15</v>
      </c>
      <c r="Q386" s="109" t="s">
        <v>74</v>
      </c>
      <c r="R386" s="59"/>
      <c r="S386" s="50"/>
      <c r="T386" s="60"/>
      <c r="U386" s="49"/>
      <c r="V386" s="49"/>
      <c r="W386" s="49"/>
      <c r="X386" s="49"/>
      <c r="Y386" s="49"/>
      <c r="Z386" s="50"/>
      <c r="AA386" s="46"/>
      <c r="AB386" s="5"/>
      <c r="AC386" s="5"/>
      <c r="AD386" s="5"/>
    </row>
    <row r="387" spans="1:30" s="32" customFormat="1" ht="18.75" x14ac:dyDescent="0.3">
      <c r="A387" s="107"/>
      <c r="B387" s="111"/>
      <c r="C387" s="22" t="s">
        <v>29</v>
      </c>
      <c r="D387" s="22">
        <v>150</v>
      </c>
      <c r="E387" s="17">
        <v>4.2</v>
      </c>
      <c r="F387" s="17">
        <v>3.28</v>
      </c>
      <c r="G387" s="17">
        <v>6.13</v>
      </c>
      <c r="H387" s="17">
        <v>70.89</v>
      </c>
      <c r="I387" s="17">
        <v>0.06</v>
      </c>
      <c r="J387" s="17">
        <v>0.26</v>
      </c>
      <c r="K387" s="17">
        <v>0.15</v>
      </c>
      <c r="L387" s="17">
        <v>1.05</v>
      </c>
      <c r="M387" s="17">
        <v>180</v>
      </c>
      <c r="N387" s="17">
        <v>21</v>
      </c>
      <c r="O387" s="17">
        <v>135</v>
      </c>
      <c r="P387" s="17">
        <v>0.15</v>
      </c>
      <c r="Q387" s="109"/>
      <c r="R387" s="59"/>
      <c r="S387" s="50"/>
      <c r="T387" s="60"/>
      <c r="U387" s="49"/>
      <c r="V387" s="49"/>
      <c r="W387" s="49"/>
      <c r="X387" s="49"/>
      <c r="Y387" s="49"/>
      <c r="Z387" s="50"/>
      <c r="AA387" s="46"/>
      <c r="AB387" s="5"/>
      <c r="AC387" s="5"/>
      <c r="AD387" s="5"/>
    </row>
    <row r="388" spans="1:30" s="32" customFormat="1" ht="18.75" customHeight="1" x14ac:dyDescent="0.3">
      <c r="A388" s="107"/>
      <c r="B388" s="108" t="s">
        <v>48</v>
      </c>
      <c r="C388" s="16" t="s">
        <v>19</v>
      </c>
      <c r="D388" s="16">
        <v>15</v>
      </c>
      <c r="E388" s="17">
        <v>1.1399999999999999</v>
      </c>
      <c r="F388" s="17">
        <v>0.12</v>
      </c>
      <c r="G388" s="17">
        <v>7.38</v>
      </c>
      <c r="H388" s="17">
        <v>35.25</v>
      </c>
      <c r="I388" s="17">
        <f t="shared" ref="I388:P388" si="75">I389*15/10</f>
        <v>2.4E-2</v>
      </c>
      <c r="J388" s="17">
        <f t="shared" si="75"/>
        <v>1.4999999999999999E-2</v>
      </c>
      <c r="K388" s="17">
        <f t="shared" si="75"/>
        <v>0.24</v>
      </c>
      <c r="L388" s="17">
        <f t="shared" si="75"/>
        <v>0</v>
      </c>
      <c r="M388" s="17">
        <f t="shared" si="75"/>
        <v>3.45</v>
      </c>
      <c r="N388" s="17">
        <f t="shared" si="75"/>
        <v>4.95</v>
      </c>
      <c r="O388" s="17">
        <f t="shared" si="75"/>
        <v>13.05</v>
      </c>
      <c r="P388" s="17">
        <f t="shared" si="75"/>
        <v>0.3</v>
      </c>
      <c r="Q388" s="109" t="s">
        <v>49</v>
      </c>
      <c r="R388" s="59"/>
      <c r="S388" s="50"/>
      <c r="T388" s="60"/>
      <c r="U388" s="49"/>
      <c r="V388" s="49"/>
      <c r="W388" s="49"/>
      <c r="X388" s="49"/>
      <c r="Y388" s="49"/>
      <c r="Z388" s="50"/>
      <c r="AA388" s="46"/>
      <c r="AB388" s="5"/>
      <c r="AC388" s="5"/>
      <c r="AD388" s="5"/>
    </row>
    <row r="389" spans="1:30" s="32" customFormat="1" ht="18.75" x14ac:dyDescent="0.3">
      <c r="A389" s="107"/>
      <c r="B389" s="108"/>
      <c r="C389" s="16" t="s">
        <v>29</v>
      </c>
      <c r="D389" s="22">
        <v>10</v>
      </c>
      <c r="E389" s="17">
        <v>0.76</v>
      </c>
      <c r="F389" s="17">
        <v>0.08</v>
      </c>
      <c r="G389" s="17">
        <v>4.92</v>
      </c>
      <c r="H389" s="17">
        <v>23.5</v>
      </c>
      <c r="I389" s="17">
        <v>1.6E-2</v>
      </c>
      <c r="J389" s="17">
        <v>0.01</v>
      </c>
      <c r="K389" s="17">
        <v>0.16</v>
      </c>
      <c r="L389" s="17">
        <v>0</v>
      </c>
      <c r="M389" s="17">
        <v>2.2999999999999998</v>
      </c>
      <c r="N389" s="17">
        <v>3.3</v>
      </c>
      <c r="O389" s="17">
        <v>8.6999999999999993</v>
      </c>
      <c r="P389" s="17">
        <v>0.2</v>
      </c>
      <c r="Q389" s="109"/>
      <c r="R389" s="59"/>
      <c r="S389" s="50"/>
      <c r="T389" s="60"/>
      <c r="U389" s="49"/>
      <c r="V389" s="49"/>
      <c r="W389" s="49"/>
      <c r="X389" s="49"/>
      <c r="Y389" s="49"/>
      <c r="Z389" s="50"/>
      <c r="AA389" s="46"/>
      <c r="AB389" s="5"/>
      <c r="AC389" s="5"/>
      <c r="AD389" s="5"/>
    </row>
    <row r="390" spans="1:30" s="32" customFormat="1" ht="18.75" x14ac:dyDescent="0.3">
      <c r="A390" s="107"/>
      <c r="B390" s="37" t="s">
        <v>37</v>
      </c>
      <c r="C390" s="37" t="s">
        <v>19</v>
      </c>
      <c r="D390" s="37">
        <v>305</v>
      </c>
      <c r="E390" s="38">
        <f t="shared" ref="E390:P390" si="76">E382+E384+E386+E388</f>
        <v>15.11</v>
      </c>
      <c r="F390" s="38">
        <f t="shared" si="76"/>
        <v>19.800000000000004</v>
      </c>
      <c r="G390" s="38">
        <f t="shared" si="76"/>
        <v>37.340000000000003</v>
      </c>
      <c r="H390" s="38">
        <f t="shared" si="76"/>
        <v>388.24</v>
      </c>
      <c r="I390" s="38">
        <f t="shared" si="76"/>
        <v>0.16400000000000001</v>
      </c>
      <c r="J390" s="38">
        <f t="shared" si="76"/>
        <v>0.60500000000000009</v>
      </c>
      <c r="K390" s="38">
        <f t="shared" si="76"/>
        <v>0.85</v>
      </c>
      <c r="L390" s="38">
        <f t="shared" si="76"/>
        <v>1.26</v>
      </c>
      <c r="M390" s="38">
        <f t="shared" si="76"/>
        <v>292.69</v>
      </c>
      <c r="N390" s="38">
        <f t="shared" si="76"/>
        <v>49.03</v>
      </c>
      <c r="O390" s="38">
        <f t="shared" si="76"/>
        <v>304.86</v>
      </c>
      <c r="P390" s="38">
        <f t="shared" si="76"/>
        <v>3.6299999999999994</v>
      </c>
      <c r="Q390" s="37"/>
      <c r="R390" s="5"/>
      <c r="S390" s="5"/>
      <c r="T390" s="5"/>
      <c r="U390" s="5"/>
    </row>
    <row r="391" spans="1:30" s="32" customFormat="1" ht="18.75" x14ac:dyDescent="0.3">
      <c r="A391" s="107"/>
      <c r="B391" s="37" t="s">
        <v>38</v>
      </c>
      <c r="C391" s="37" t="s">
        <v>29</v>
      </c>
      <c r="D391" s="37">
        <v>235</v>
      </c>
      <c r="E391" s="38">
        <f t="shared" ref="E391:P391" si="77">E383+E385+E387+E389</f>
        <v>11.81</v>
      </c>
      <c r="F391" s="38">
        <f t="shared" si="77"/>
        <v>15.87</v>
      </c>
      <c r="G391" s="38">
        <f t="shared" si="77"/>
        <v>23.310000000000002</v>
      </c>
      <c r="H391" s="38">
        <f t="shared" si="77"/>
        <v>283.89</v>
      </c>
      <c r="I391" s="38">
        <f t="shared" si="77"/>
        <v>0.13600000000000001</v>
      </c>
      <c r="J391" s="38">
        <f t="shared" si="77"/>
        <v>0.52</v>
      </c>
      <c r="K391" s="38">
        <f t="shared" si="77"/>
        <v>0.59000000000000008</v>
      </c>
      <c r="L391" s="38">
        <f t="shared" si="77"/>
        <v>1.23</v>
      </c>
      <c r="M391" s="38">
        <f t="shared" si="77"/>
        <v>271.71999999999997</v>
      </c>
      <c r="N391" s="38">
        <f t="shared" si="77"/>
        <v>41.69</v>
      </c>
      <c r="O391" s="38">
        <f t="shared" si="77"/>
        <v>257.90999999999997</v>
      </c>
      <c r="P391" s="38">
        <f t="shared" si="77"/>
        <v>2.8200000000000003</v>
      </c>
      <c r="Q391" s="37"/>
      <c r="R391" s="5"/>
      <c r="S391" s="5"/>
      <c r="T391" s="5"/>
      <c r="U391" s="5"/>
    </row>
    <row r="392" spans="1:30" s="32" customFormat="1" ht="18.75" x14ac:dyDescent="0.3">
      <c r="A392" s="47"/>
      <c r="B392" s="37" t="s">
        <v>57</v>
      </c>
      <c r="C392" s="37" t="s">
        <v>19</v>
      </c>
      <c r="D392" s="37">
        <f t="shared" ref="D392:P392" si="78">D358+D380+D390</f>
        <v>1434</v>
      </c>
      <c r="E392" s="38">
        <f t="shared" si="78"/>
        <v>46.7</v>
      </c>
      <c r="F392" s="38">
        <f t="shared" si="78"/>
        <v>42.183000000000007</v>
      </c>
      <c r="G392" s="38">
        <f t="shared" si="78"/>
        <v>167.24</v>
      </c>
      <c r="H392" s="38">
        <f t="shared" si="78"/>
        <v>1216.3699999999999</v>
      </c>
      <c r="I392" s="38">
        <f t="shared" si="78"/>
        <v>3.1510000000000002</v>
      </c>
      <c r="J392" s="38">
        <f t="shared" si="78"/>
        <v>2.2349999999999999</v>
      </c>
      <c r="K392" s="38">
        <f t="shared" si="78"/>
        <v>5.7679999999999989</v>
      </c>
      <c r="L392" s="38">
        <f t="shared" si="78"/>
        <v>32.604999999999997</v>
      </c>
      <c r="M392" s="38">
        <f t="shared" si="78"/>
        <v>674.83999999999992</v>
      </c>
      <c r="N392" s="38">
        <f t="shared" si="78"/>
        <v>196.39999999999998</v>
      </c>
      <c r="O392" s="38">
        <f t="shared" si="78"/>
        <v>930.46</v>
      </c>
      <c r="P392" s="38">
        <f t="shared" si="78"/>
        <v>11.489999999999998</v>
      </c>
      <c r="Q392" s="37"/>
      <c r="R392" s="5"/>
      <c r="S392" s="5"/>
      <c r="T392" s="5"/>
      <c r="U392" s="5"/>
    </row>
    <row r="393" spans="1:30" s="32" customFormat="1" ht="18.75" x14ac:dyDescent="0.3">
      <c r="A393" s="47"/>
      <c r="B393" s="37" t="s">
        <v>58</v>
      </c>
      <c r="C393" s="37" t="s">
        <v>29</v>
      </c>
      <c r="D393" s="37">
        <f t="shared" ref="D393:P393" si="79">D359+D381+D391</f>
        <v>1155</v>
      </c>
      <c r="E393" s="38">
        <f t="shared" si="79"/>
        <v>37.49</v>
      </c>
      <c r="F393" s="38">
        <f t="shared" si="79"/>
        <v>38.15</v>
      </c>
      <c r="G393" s="38">
        <f t="shared" si="79"/>
        <v>127.46</v>
      </c>
      <c r="H393" s="38">
        <f t="shared" si="79"/>
        <v>1010.79</v>
      </c>
      <c r="I393" s="38">
        <f t="shared" si="79"/>
        <v>3.1180000000000003</v>
      </c>
      <c r="J393" s="38">
        <f t="shared" si="79"/>
        <v>2.137</v>
      </c>
      <c r="K393" s="38">
        <f t="shared" si="79"/>
        <v>5.1669999999999998</v>
      </c>
      <c r="L393" s="38">
        <f t="shared" si="79"/>
        <v>27.619999999999997</v>
      </c>
      <c r="M393" s="38">
        <f t="shared" si="79"/>
        <v>600.06999999999994</v>
      </c>
      <c r="N393" s="38">
        <f t="shared" si="79"/>
        <v>170.52499999999998</v>
      </c>
      <c r="O393" s="38">
        <f t="shared" si="79"/>
        <v>801.55</v>
      </c>
      <c r="P393" s="38">
        <f t="shared" si="79"/>
        <v>197.78999999999994</v>
      </c>
      <c r="Q393" s="37"/>
      <c r="R393" s="5"/>
      <c r="S393" s="5"/>
      <c r="T393" s="5"/>
      <c r="U393" s="5"/>
    </row>
    <row r="394" spans="1:30" s="32" customFormat="1" ht="26.45" customHeight="1" x14ac:dyDescent="0.3">
      <c r="A394" s="107" t="s">
        <v>5</v>
      </c>
      <c r="B394" s="122" t="s">
        <v>6</v>
      </c>
      <c r="C394" s="122"/>
      <c r="D394" s="122" t="s">
        <v>7</v>
      </c>
      <c r="E394" s="122" t="s">
        <v>8</v>
      </c>
      <c r="F394" s="122"/>
      <c r="G394" s="122"/>
      <c r="H394" s="122" t="s">
        <v>9</v>
      </c>
      <c r="I394" s="107" t="s">
        <v>10</v>
      </c>
      <c r="J394" s="107"/>
      <c r="K394" s="107"/>
      <c r="L394" s="107"/>
      <c r="M394" s="107" t="s">
        <v>11</v>
      </c>
      <c r="N394" s="107"/>
      <c r="O394" s="107"/>
      <c r="P394" s="107"/>
      <c r="Q394" s="122" t="s">
        <v>12</v>
      </c>
      <c r="R394" s="5"/>
      <c r="S394" s="5"/>
      <c r="T394" s="5"/>
      <c r="U394" s="5"/>
    </row>
    <row r="395" spans="1:30" s="32" customFormat="1" ht="47.1" customHeight="1" x14ac:dyDescent="0.3">
      <c r="A395" s="107"/>
      <c r="B395" s="122"/>
      <c r="C395" s="122"/>
      <c r="D395" s="122"/>
      <c r="E395" s="41" t="s">
        <v>13</v>
      </c>
      <c r="F395" s="41" t="s">
        <v>14</v>
      </c>
      <c r="G395" s="41" t="s">
        <v>15</v>
      </c>
      <c r="H395" s="122"/>
      <c r="I395" s="13" t="s">
        <v>16</v>
      </c>
      <c r="J395" s="13" t="s">
        <v>17</v>
      </c>
      <c r="K395" s="13" t="s">
        <v>18</v>
      </c>
      <c r="L395" s="13" t="s">
        <v>19</v>
      </c>
      <c r="M395" s="13" t="s">
        <v>20</v>
      </c>
      <c r="N395" s="13" t="s">
        <v>21</v>
      </c>
      <c r="O395" s="13" t="s">
        <v>22</v>
      </c>
      <c r="P395" s="13" t="s">
        <v>23</v>
      </c>
      <c r="Q395" s="122"/>
      <c r="R395" s="5"/>
      <c r="S395" s="5"/>
      <c r="T395" s="5"/>
      <c r="U395" s="5"/>
    </row>
    <row r="396" spans="1:30" s="32" customFormat="1" ht="19.5" customHeight="1" x14ac:dyDescent="0.35">
      <c r="A396" s="124" t="s">
        <v>160</v>
      </c>
      <c r="B396" s="124"/>
      <c r="C396" s="124"/>
      <c r="D396" s="124"/>
      <c r="E396" s="124"/>
      <c r="F396" s="124"/>
      <c r="G396" s="124"/>
      <c r="H396" s="124"/>
      <c r="I396" s="124"/>
      <c r="J396" s="124"/>
      <c r="K396" s="124"/>
      <c r="L396" s="124"/>
      <c r="M396" s="124"/>
      <c r="N396" s="124"/>
      <c r="O396" s="124"/>
      <c r="P396" s="124"/>
      <c r="Q396" s="124"/>
      <c r="R396" s="5"/>
      <c r="S396" s="5"/>
      <c r="T396" s="5"/>
      <c r="U396" s="5"/>
    </row>
    <row r="397" spans="1:30" s="32" customFormat="1" ht="18.75" customHeight="1" x14ac:dyDescent="0.3">
      <c r="A397" s="107" t="s">
        <v>60</v>
      </c>
      <c r="B397" s="120" t="s">
        <v>161</v>
      </c>
      <c r="C397" s="22" t="s">
        <v>19</v>
      </c>
      <c r="D397" s="22">
        <v>150</v>
      </c>
      <c r="E397" s="17">
        <v>2.4</v>
      </c>
      <c r="F397" s="17">
        <v>3.82</v>
      </c>
      <c r="G397" s="17">
        <v>16.100000000000001</v>
      </c>
      <c r="H397" s="17">
        <v>108</v>
      </c>
      <c r="I397" s="17">
        <v>4.4999999999999998E-2</v>
      </c>
      <c r="J397" s="17">
        <v>2.7E-2</v>
      </c>
      <c r="K397" s="17">
        <v>0.99</v>
      </c>
      <c r="L397" s="17">
        <v>0.82</v>
      </c>
      <c r="M397" s="17">
        <v>6.5</v>
      </c>
      <c r="N397" s="17">
        <v>4.2</v>
      </c>
      <c r="O397" s="17">
        <v>45</v>
      </c>
      <c r="P397" s="17">
        <v>0.24</v>
      </c>
      <c r="Q397" s="109" t="s">
        <v>162</v>
      </c>
      <c r="R397" s="5"/>
      <c r="S397" s="5"/>
      <c r="T397" s="5"/>
      <c r="U397" s="5"/>
    </row>
    <row r="398" spans="1:30" s="32" customFormat="1" ht="18.75" x14ac:dyDescent="0.3">
      <c r="A398" s="107"/>
      <c r="B398" s="120"/>
      <c r="C398" s="22" t="s">
        <v>29</v>
      </c>
      <c r="D398" s="22">
        <v>130</v>
      </c>
      <c r="E398" s="17">
        <v>2.08</v>
      </c>
      <c r="F398" s="17">
        <v>3.31</v>
      </c>
      <c r="G398" s="17">
        <v>13.95</v>
      </c>
      <c r="H398" s="17">
        <v>93.6</v>
      </c>
      <c r="I398" s="17">
        <v>0.04</v>
      </c>
      <c r="J398" s="17">
        <v>2.3E-2</v>
      </c>
      <c r="K398" s="17">
        <v>0.83</v>
      </c>
      <c r="L398" s="17">
        <v>0.68</v>
      </c>
      <c r="M398" s="17">
        <v>5.63</v>
      </c>
      <c r="N398" s="17">
        <v>3.64</v>
      </c>
      <c r="O398" s="17">
        <v>37.5</v>
      </c>
      <c r="P398" s="17">
        <v>0.21</v>
      </c>
      <c r="Q398" s="109"/>
      <c r="R398" s="5"/>
      <c r="S398" s="5"/>
      <c r="T398" s="5"/>
      <c r="U398" s="5"/>
    </row>
    <row r="399" spans="1:30" s="32" customFormat="1" ht="18.75" customHeight="1" x14ac:dyDescent="0.3">
      <c r="A399" s="107"/>
      <c r="B399" s="133" t="s">
        <v>208</v>
      </c>
      <c r="C399" s="93" t="s">
        <v>19</v>
      </c>
      <c r="D399" s="93">
        <v>40</v>
      </c>
      <c r="E399" s="94">
        <v>2.62</v>
      </c>
      <c r="F399" s="94">
        <v>3.42</v>
      </c>
      <c r="G399" s="94">
        <v>29.53</v>
      </c>
      <c r="H399" s="94">
        <v>159.27000000000001</v>
      </c>
      <c r="I399" s="94">
        <v>0.03</v>
      </c>
      <c r="J399" s="94">
        <v>0.02</v>
      </c>
      <c r="K399" s="94">
        <v>0.32</v>
      </c>
      <c r="L399" s="94">
        <v>7.0000000000000007E-2</v>
      </c>
      <c r="M399" s="94">
        <v>6.93</v>
      </c>
      <c r="N399" s="94">
        <v>7.2</v>
      </c>
      <c r="O399" s="94">
        <v>18.71</v>
      </c>
      <c r="P399" s="94">
        <v>0.56000000000000005</v>
      </c>
      <c r="Q399" s="109" t="s">
        <v>77</v>
      </c>
      <c r="R399" s="5"/>
      <c r="S399" s="5"/>
      <c r="T399" s="5"/>
      <c r="U399" s="5"/>
    </row>
    <row r="400" spans="1:30" s="32" customFormat="1" ht="39" customHeight="1" x14ac:dyDescent="0.3">
      <c r="A400" s="107"/>
      <c r="B400" s="134"/>
      <c r="C400" s="93" t="s">
        <v>29</v>
      </c>
      <c r="D400" s="93">
        <v>30</v>
      </c>
      <c r="E400" s="94">
        <v>1.96</v>
      </c>
      <c r="F400" s="94">
        <v>2.56</v>
      </c>
      <c r="G400" s="94">
        <v>22.14</v>
      </c>
      <c r="H400" s="94">
        <v>119.45</v>
      </c>
      <c r="I400" s="94">
        <v>0.03</v>
      </c>
      <c r="J400" s="94">
        <v>0.02</v>
      </c>
      <c r="K400" s="94">
        <v>0.32</v>
      </c>
      <c r="L400" s="94">
        <v>0.05</v>
      </c>
      <c r="M400" s="94">
        <v>4.95</v>
      </c>
      <c r="N400" s="94">
        <v>5.14</v>
      </c>
      <c r="O400" s="94">
        <v>18.71</v>
      </c>
      <c r="P400" s="94">
        <v>0.4</v>
      </c>
      <c r="Q400" s="109"/>
      <c r="R400" s="5"/>
      <c r="S400" s="5"/>
      <c r="T400" s="5"/>
      <c r="U400" s="5"/>
    </row>
    <row r="401" spans="1:21" s="32" customFormat="1" ht="18.75" hidden="1" customHeight="1" x14ac:dyDescent="0.3">
      <c r="A401" s="107"/>
      <c r="B401" s="129" t="s">
        <v>197</v>
      </c>
      <c r="C401" s="93" t="s">
        <v>19</v>
      </c>
      <c r="D401" s="93">
        <v>5</v>
      </c>
      <c r="E401" s="94">
        <v>0.04</v>
      </c>
      <c r="F401" s="94">
        <v>3.63</v>
      </c>
      <c r="G401" s="94">
        <v>7.0000000000000007E-2</v>
      </c>
      <c r="H401" s="94">
        <v>33</v>
      </c>
      <c r="I401" s="94">
        <v>0.03</v>
      </c>
      <c r="J401" s="94">
        <v>0.02</v>
      </c>
      <c r="K401" s="94">
        <v>0.32</v>
      </c>
      <c r="L401" s="94">
        <v>0</v>
      </c>
      <c r="M401" s="94">
        <v>0.6</v>
      </c>
      <c r="N401" s="94">
        <v>0</v>
      </c>
      <c r="O401" s="94">
        <v>18.71</v>
      </c>
      <c r="P401" s="94">
        <v>0.01</v>
      </c>
      <c r="Q401" s="109"/>
      <c r="R401" s="5"/>
      <c r="S401" s="5"/>
      <c r="T401" s="5"/>
      <c r="U401" s="5"/>
    </row>
    <row r="402" spans="1:21" s="32" customFormat="1" ht="18.75" hidden="1" x14ac:dyDescent="0.3">
      <c r="A402" s="107"/>
      <c r="B402" s="126"/>
      <c r="C402" s="93" t="s">
        <v>29</v>
      </c>
      <c r="D402" s="93">
        <v>5</v>
      </c>
      <c r="E402" s="94">
        <v>0.04</v>
      </c>
      <c r="F402" s="94">
        <v>3.63</v>
      </c>
      <c r="G402" s="94">
        <v>7.0000000000000007E-2</v>
      </c>
      <c r="H402" s="94">
        <v>33</v>
      </c>
      <c r="I402" s="94">
        <v>0.03</v>
      </c>
      <c r="J402" s="94">
        <v>0.02</v>
      </c>
      <c r="K402" s="94">
        <v>0.32</v>
      </c>
      <c r="L402" s="94">
        <v>0</v>
      </c>
      <c r="M402" s="94">
        <v>0.6</v>
      </c>
      <c r="N402" s="94">
        <v>0</v>
      </c>
      <c r="O402" s="94">
        <v>18.71</v>
      </c>
      <c r="P402" s="94">
        <v>0.01</v>
      </c>
      <c r="Q402" s="109"/>
      <c r="R402" s="5"/>
      <c r="S402" s="5"/>
      <c r="T402" s="5"/>
      <c r="U402" s="5"/>
    </row>
    <row r="403" spans="1:21" s="32" customFormat="1" ht="17.45" customHeight="1" x14ac:dyDescent="0.3">
      <c r="A403" s="107"/>
      <c r="B403" s="111" t="s">
        <v>78</v>
      </c>
      <c r="C403" s="22" t="s">
        <v>19</v>
      </c>
      <c r="D403" s="42">
        <v>200</v>
      </c>
      <c r="E403" s="43">
        <v>2.97</v>
      </c>
      <c r="F403" s="17">
        <v>2.6</v>
      </c>
      <c r="G403" s="17">
        <v>15.92</v>
      </c>
      <c r="H403" s="17">
        <v>98.8</v>
      </c>
      <c r="I403" s="17">
        <v>0.04</v>
      </c>
      <c r="J403" s="17">
        <v>0.16</v>
      </c>
      <c r="K403" s="17">
        <v>0.12</v>
      </c>
      <c r="L403" s="17">
        <v>1.33</v>
      </c>
      <c r="M403" s="17">
        <v>126.5</v>
      </c>
      <c r="N403" s="17">
        <v>15.4</v>
      </c>
      <c r="O403" s="17">
        <v>92.78</v>
      </c>
      <c r="P403" s="17">
        <v>0.41</v>
      </c>
      <c r="Q403" s="109" t="s">
        <v>79</v>
      </c>
      <c r="R403" s="5"/>
      <c r="S403" s="5"/>
      <c r="T403" s="5"/>
      <c r="U403" s="5"/>
    </row>
    <row r="404" spans="1:21" s="32" customFormat="1" ht="18.75" x14ac:dyDescent="0.3">
      <c r="A404" s="107"/>
      <c r="B404" s="111"/>
      <c r="C404" s="22" t="s">
        <v>29</v>
      </c>
      <c r="D404" s="42">
        <v>180</v>
      </c>
      <c r="E404" s="43">
        <v>2.67</v>
      </c>
      <c r="F404" s="17">
        <v>2.34</v>
      </c>
      <c r="G404" s="17">
        <v>14.33</v>
      </c>
      <c r="H404" s="17">
        <v>89</v>
      </c>
      <c r="I404" s="17">
        <v>0.04</v>
      </c>
      <c r="J404" s="17">
        <v>0.14000000000000001</v>
      </c>
      <c r="K404" s="17">
        <v>0.11</v>
      </c>
      <c r="L404" s="17">
        <v>1.2</v>
      </c>
      <c r="M404" s="17">
        <v>113.9</v>
      </c>
      <c r="N404" s="17">
        <v>13.9</v>
      </c>
      <c r="O404" s="17">
        <v>83.5</v>
      </c>
      <c r="P404" s="17">
        <v>0.37</v>
      </c>
      <c r="Q404" s="109"/>
      <c r="R404" s="5"/>
      <c r="S404" s="5"/>
      <c r="T404" s="5"/>
      <c r="U404" s="5"/>
    </row>
    <row r="405" spans="1:21" s="32" customFormat="1" ht="18.75" x14ac:dyDescent="0.3">
      <c r="A405" s="107"/>
      <c r="B405" s="37" t="s">
        <v>37</v>
      </c>
      <c r="C405" s="37" t="s">
        <v>19</v>
      </c>
      <c r="D405" s="37">
        <v>415</v>
      </c>
      <c r="E405" s="38">
        <f t="shared" ref="E405:P405" si="80">E397+E399+E403</f>
        <v>7.99</v>
      </c>
      <c r="F405" s="38">
        <f t="shared" si="80"/>
        <v>9.84</v>
      </c>
      <c r="G405" s="38">
        <f t="shared" si="80"/>
        <v>61.550000000000004</v>
      </c>
      <c r="H405" s="38">
        <f t="shared" si="80"/>
        <v>366.07</v>
      </c>
      <c r="I405" s="38">
        <f t="shared" si="80"/>
        <v>0.11499999999999999</v>
      </c>
      <c r="J405" s="38">
        <f t="shared" si="80"/>
        <v>0.20700000000000002</v>
      </c>
      <c r="K405" s="38">
        <f t="shared" si="80"/>
        <v>1.4300000000000002</v>
      </c>
      <c r="L405" s="38">
        <f t="shared" si="80"/>
        <v>2.2199999999999998</v>
      </c>
      <c r="M405" s="38">
        <f t="shared" si="80"/>
        <v>139.93</v>
      </c>
      <c r="N405" s="38">
        <f t="shared" si="80"/>
        <v>26.8</v>
      </c>
      <c r="O405" s="38">
        <f t="shared" si="80"/>
        <v>156.49</v>
      </c>
      <c r="P405" s="38">
        <f t="shared" si="80"/>
        <v>1.21</v>
      </c>
      <c r="Q405" s="37"/>
      <c r="R405" s="5"/>
      <c r="S405" s="5"/>
      <c r="T405" s="5"/>
      <c r="U405" s="5"/>
    </row>
    <row r="406" spans="1:21" s="32" customFormat="1" ht="18.75" x14ac:dyDescent="0.3">
      <c r="A406" s="107"/>
      <c r="B406" s="37" t="s">
        <v>38</v>
      </c>
      <c r="C406" s="37" t="s">
        <v>29</v>
      </c>
      <c r="D406" s="37">
        <v>355</v>
      </c>
      <c r="E406" s="38">
        <f t="shared" ref="E406:P406" si="81">E398+E402+E404</f>
        <v>4.79</v>
      </c>
      <c r="F406" s="38">
        <f t="shared" si="81"/>
        <v>9.2799999999999994</v>
      </c>
      <c r="G406" s="38">
        <f t="shared" si="81"/>
        <v>28.35</v>
      </c>
      <c r="H406" s="38">
        <f t="shared" si="81"/>
        <v>215.6</v>
      </c>
      <c r="I406" s="38">
        <f t="shared" si="81"/>
        <v>0.11000000000000001</v>
      </c>
      <c r="J406" s="38">
        <f t="shared" si="81"/>
        <v>0.183</v>
      </c>
      <c r="K406" s="38">
        <f t="shared" si="81"/>
        <v>1.26</v>
      </c>
      <c r="L406" s="38">
        <f t="shared" si="81"/>
        <v>1.88</v>
      </c>
      <c r="M406" s="38">
        <f t="shared" si="81"/>
        <v>120.13000000000001</v>
      </c>
      <c r="N406" s="38">
        <f t="shared" si="81"/>
        <v>17.54</v>
      </c>
      <c r="O406" s="38">
        <f t="shared" si="81"/>
        <v>139.71</v>
      </c>
      <c r="P406" s="38">
        <f t="shared" si="81"/>
        <v>0.59</v>
      </c>
      <c r="Q406" s="37"/>
      <c r="R406" s="5"/>
      <c r="S406" s="5"/>
      <c r="T406" s="5"/>
      <c r="U406" s="5"/>
    </row>
    <row r="407" spans="1:21" s="32" customFormat="1" ht="18.75" customHeight="1" x14ac:dyDescent="0.3">
      <c r="A407" s="107" t="s">
        <v>39</v>
      </c>
      <c r="B407" s="118" t="s">
        <v>183</v>
      </c>
      <c r="C407" s="25" t="s">
        <v>19</v>
      </c>
      <c r="D407" s="25" t="s">
        <v>226</v>
      </c>
      <c r="E407" s="26">
        <v>0.4</v>
      </c>
      <c r="F407" s="26">
        <v>0.4</v>
      </c>
      <c r="G407" s="26">
        <v>9.8000000000000007</v>
      </c>
      <c r="H407" s="26">
        <v>44</v>
      </c>
      <c r="I407" s="26">
        <v>0.03</v>
      </c>
      <c r="J407" s="26">
        <v>0.02</v>
      </c>
      <c r="K407" s="26">
        <v>0.3</v>
      </c>
      <c r="L407" s="26">
        <v>10</v>
      </c>
      <c r="M407" s="26">
        <v>16</v>
      </c>
      <c r="N407" s="26">
        <v>9</v>
      </c>
      <c r="O407" s="26">
        <v>11</v>
      </c>
      <c r="P407" s="26">
        <v>2.2000000000000002</v>
      </c>
      <c r="Q407" s="109" t="s">
        <v>40</v>
      </c>
      <c r="R407" s="5"/>
      <c r="S407" s="5"/>
      <c r="T407" s="5"/>
      <c r="U407" s="5"/>
    </row>
    <row r="408" spans="1:21" s="32" customFormat="1" ht="18.75" x14ac:dyDescent="0.3">
      <c r="A408" s="107"/>
      <c r="B408" s="118"/>
      <c r="C408" s="25" t="s">
        <v>29</v>
      </c>
      <c r="D408" s="25" t="s">
        <v>226</v>
      </c>
      <c r="E408" s="26">
        <v>0.4</v>
      </c>
      <c r="F408" s="26">
        <v>0.4</v>
      </c>
      <c r="G408" s="26">
        <v>9.8000000000000007</v>
      </c>
      <c r="H408" s="26">
        <v>44</v>
      </c>
      <c r="I408" s="26">
        <v>0.03</v>
      </c>
      <c r="J408" s="26">
        <v>0.02</v>
      </c>
      <c r="K408" s="26">
        <v>0.3</v>
      </c>
      <c r="L408" s="26">
        <v>10</v>
      </c>
      <c r="M408" s="26">
        <v>16</v>
      </c>
      <c r="N408" s="26">
        <v>9</v>
      </c>
      <c r="O408" s="26">
        <v>11</v>
      </c>
      <c r="P408" s="26">
        <v>2.2000000000000002</v>
      </c>
      <c r="Q408" s="109"/>
      <c r="R408" s="5"/>
      <c r="S408" s="5"/>
      <c r="T408" s="5"/>
      <c r="U408" s="5"/>
    </row>
    <row r="409" spans="1:21" s="32" customFormat="1" ht="17.45" customHeight="1" x14ac:dyDescent="0.3">
      <c r="A409" s="107"/>
      <c r="B409" s="118"/>
      <c r="C409" s="27" t="s">
        <v>19</v>
      </c>
      <c r="D409" s="28">
        <v>200</v>
      </c>
      <c r="E409" s="29">
        <v>1</v>
      </c>
      <c r="F409" s="30">
        <v>0</v>
      </c>
      <c r="G409" s="30">
        <v>20.2</v>
      </c>
      <c r="H409" s="30">
        <v>85.3</v>
      </c>
      <c r="I409" s="31">
        <v>0</v>
      </c>
      <c r="J409" s="31">
        <v>0</v>
      </c>
      <c r="K409" s="31">
        <v>0.11</v>
      </c>
      <c r="L409" s="31">
        <v>0</v>
      </c>
      <c r="M409" s="31">
        <v>17</v>
      </c>
      <c r="N409" s="31">
        <v>9</v>
      </c>
      <c r="O409" s="31">
        <v>12</v>
      </c>
      <c r="P409" s="31">
        <v>2</v>
      </c>
      <c r="Q409" s="109" t="s">
        <v>41</v>
      </c>
      <c r="R409" s="5"/>
      <c r="S409" s="5"/>
      <c r="T409" s="5"/>
      <c r="U409" s="5"/>
    </row>
    <row r="410" spans="1:21" s="32" customFormat="1" ht="18.75" x14ac:dyDescent="0.3">
      <c r="A410" s="107"/>
      <c r="B410" s="118"/>
      <c r="C410" s="25" t="s">
        <v>29</v>
      </c>
      <c r="D410" s="28" t="s">
        <v>227</v>
      </c>
      <c r="E410" s="29">
        <v>1</v>
      </c>
      <c r="F410" s="30">
        <v>0</v>
      </c>
      <c r="G410" s="30">
        <v>20.2</v>
      </c>
      <c r="H410" s="30">
        <v>85.3</v>
      </c>
      <c r="I410" s="31">
        <v>0</v>
      </c>
      <c r="J410" s="31">
        <v>0</v>
      </c>
      <c r="K410" s="31">
        <v>0.11</v>
      </c>
      <c r="L410" s="31">
        <v>0</v>
      </c>
      <c r="M410" s="31">
        <v>17</v>
      </c>
      <c r="N410" s="31">
        <v>9</v>
      </c>
      <c r="O410" s="31">
        <v>12</v>
      </c>
      <c r="P410" s="31">
        <v>2</v>
      </c>
      <c r="Q410" s="109"/>
      <c r="R410" s="5"/>
      <c r="S410" s="5"/>
      <c r="T410" s="5"/>
      <c r="U410" s="5"/>
    </row>
    <row r="411" spans="1:21" s="32" customFormat="1" ht="17.45" customHeight="1" x14ac:dyDescent="0.3">
      <c r="A411" s="107" t="s">
        <v>42</v>
      </c>
      <c r="B411" s="110" t="s">
        <v>182</v>
      </c>
      <c r="C411" s="19" t="s">
        <v>19</v>
      </c>
      <c r="D411" s="19">
        <v>50</v>
      </c>
      <c r="E411" s="18">
        <v>0.6</v>
      </c>
      <c r="F411" s="18">
        <v>2.35</v>
      </c>
      <c r="G411" s="18">
        <v>3.85</v>
      </c>
      <c r="H411" s="18">
        <v>39</v>
      </c>
      <c r="I411" s="18">
        <v>8.0000000000000002E-3</v>
      </c>
      <c r="J411" s="18">
        <v>8.0000000000000002E-3</v>
      </c>
      <c r="K411" s="18">
        <v>0.35</v>
      </c>
      <c r="L411" s="18">
        <v>5</v>
      </c>
      <c r="M411" s="18">
        <v>11.5</v>
      </c>
      <c r="N411" s="18">
        <v>7</v>
      </c>
      <c r="O411" s="18">
        <v>21</v>
      </c>
      <c r="P411" s="18">
        <v>0.3</v>
      </c>
      <c r="Q411" s="111" t="s">
        <v>82</v>
      </c>
      <c r="R411" s="5"/>
      <c r="S411" s="5"/>
      <c r="T411" s="5"/>
      <c r="U411" s="5"/>
    </row>
    <row r="412" spans="1:21" s="32" customFormat="1" ht="18.75" x14ac:dyDescent="0.3">
      <c r="A412" s="107"/>
      <c r="B412" s="110" t="s">
        <v>83</v>
      </c>
      <c r="C412" s="19" t="s">
        <v>29</v>
      </c>
      <c r="D412" s="19">
        <v>30</v>
      </c>
      <c r="E412" s="18">
        <v>0.7</v>
      </c>
      <c r="F412" s="18">
        <v>1.38</v>
      </c>
      <c r="G412" s="18">
        <v>3.7</v>
      </c>
      <c r="H412" s="18">
        <v>30.03</v>
      </c>
      <c r="I412" s="18">
        <v>5.0000000000000001E-3</v>
      </c>
      <c r="J412" s="18">
        <v>5.0000000000000001E-3</v>
      </c>
      <c r="K412" s="18">
        <v>0.21</v>
      </c>
      <c r="L412" s="18">
        <v>3</v>
      </c>
      <c r="M412" s="18">
        <v>6.9</v>
      </c>
      <c r="N412" s="18">
        <v>4.2</v>
      </c>
      <c r="O412" s="18">
        <v>12.6</v>
      </c>
      <c r="P412" s="18">
        <v>0.18</v>
      </c>
      <c r="Q412" s="111"/>
      <c r="R412" s="5"/>
      <c r="S412" s="5"/>
      <c r="T412" s="5"/>
      <c r="U412" s="5"/>
    </row>
    <row r="413" spans="1:21" s="32" customFormat="1" ht="17.45" customHeight="1" x14ac:dyDescent="0.3">
      <c r="A413" s="107"/>
      <c r="B413" s="111" t="s">
        <v>163</v>
      </c>
      <c r="C413" s="22" t="s">
        <v>19</v>
      </c>
      <c r="D413" s="22">
        <v>200</v>
      </c>
      <c r="E413" s="17">
        <v>1.45</v>
      </c>
      <c r="F413" s="17">
        <v>3.93</v>
      </c>
      <c r="G413" s="17">
        <v>10.199999999999999</v>
      </c>
      <c r="H413" s="17">
        <v>85</v>
      </c>
      <c r="I413" s="17">
        <v>0.05</v>
      </c>
      <c r="J413" s="17">
        <v>0.05</v>
      </c>
      <c r="K413" s="17">
        <v>0.8</v>
      </c>
      <c r="L413" s="17">
        <v>16.88</v>
      </c>
      <c r="M413" s="17">
        <v>40</v>
      </c>
      <c r="N413" s="17">
        <v>18.399999999999999</v>
      </c>
      <c r="O413" s="17">
        <v>74.400000000000006</v>
      </c>
      <c r="P413" s="17">
        <v>0.68</v>
      </c>
      <c r="Q413" s="109" t="s">
        <v>164</v>
      </c>
      <c r="R413" s="5"/>
      <c r="S413" s="5"/>
      <c r="T413" s="5"/>
      <c r="U413" s="5"/>
    </row>
    <row r="414" spans="1:21" s="32" customFormat="1" ht="18.75" x14ac:dyDescent="0.3">
      <c r="A414" s="107"/>
      <c r="B414" s="111"/>
      <c r="C414" s="22" t="s">
        <v>29</v>
      </c>
      <c r="D414" s="22">
        <v>150</v>
      </c>
      <c r="E414" s="17">
        <v>1.0900000000000001</v>
      </c>
      <c r="F414" s="17">
        <v>2.95</v>
      </c>
      <c r="G414" s="17">
        <v>7.65</v>
      </c>
      <c r="H414" s="17">
        <v>61.5</v>
      </c>
      <c r="I414" s="17">
        <v>4.4999999999999998E-2</v>
      </c>
      <c r="J414" s="17">
        <v>4.4999999999999998E-2</v>
      </c>
      <c r="K414" s="17">
        <v>0.72</v>
      </c>
      <c r="L414" s="17">
        <v>15.2</v>
      </c>
      <c r="M414" s="17">
        <v>36</v>
      </c>
      <c r="N414" s="17">
        <v>16.559999999999999</v>
      </c>
      <c r="O414" s="17">
        <v>66.959999999999994</v>
      </c>
      <c r="P414" s="17">
        <v>0.61</v>
      </c>
      <c r="Q414" s="109"/>
      <c r="R414" s="5"/>
      <c r="S414" s="5"/>
      <c r="T414" s="5"/>
      <c r="U414" s="5"/>
    </row>
    <row r="415" spans="1:21" s="32" customFormat="1" ht="18.75" customHeight="1" x14ac:dyDescent="0.3">
      <c r="A415" s="107"/>
      <c r="B415" s="111" t="s">
        <v>118</v>
      </c>
      <c r="C415" s="22" t="s">
        <v>19</v>
      </c>
      <c r="D415" s="22">
        <v>20</v>
      </c>
      <c r="E415" s="17">
        <v>1.2</v>
      </c>
      <c r="F415" s="17">
        <v>0.8</v>
      </c>
      <c r="G415" s="17">
        <v>8.4</v>
      </c>
      <c r="H415" s="17">
        <v>43.1</v>
      </c>
      <c r="I415" s="17">
        <v>0.03</v>
      </c>
      <c r="J415" s="17">
        <v>0.01</v>
      </c>
      <c r="K415" s="17">
        <v>0.32</v>
      </c>
      <c r="L415" s="17">
        <v>0.04</v>
      </c>
      <c r="M415" s="17">
        <v>4.3600000000000003</v>
      </c>
      <c r="N415" s="17">
        <v>1.8</v>
      </c>
      <c r="O415" s="17">
        <v>16.260000000000002</v>
      </c>
      <c r="P415" s="17">
        <v>0.16</v>
      </c>
      <c r="Q415" s="109" t="s">
        <v>119</v>
      </c>
      <c r="R415" s="5"/>
      <c r="S415" s="5"/>
      <c r="T415" s="5" t="s">
        <v>31</v>
      </c>
      <c r="U415" s="5"/>
    </row>
    <row r="416" spans="1:21" s="32" customFormat="1" ht="32.25" customHeight="1" x14ac:dyDescent="0.3">
      <c r="A416" s="107"/>
      <c r="B416" s="111"/>
      <c r="C416" s="22" t="s">
        <v>29</v>
      </c>
      <c r="D416" s="22">
        <v>20</v>
      </c>
      <c r="E416" s="17">
        <v>1.2</v>
      </c>
      <c r="F416" s="17">
        <v>0.8</v>
      </c>
      <c r="G416" s="17">
        <v>8.4</v>
      </c>
      <c r="H416" s="17">
        <v>43.1</v>
      </c>
      <c r="I416" s="17">
        <v>0.03</v>
      </c>
      <c r="J416" s="17">
        <v>0.01</v>
      </c>
      <c r="K416" s="17">
        <v>0.32</v>
      </c>
      <c r="L416" s="17">
        <v>0.04</v>
      </c>
      <c r="M416" s="17">
        <v>4.3600000000000003</v>
      </c>
      <c r="N416" s="17">
        <v>1.8</v>
      </c>
      <c r="O416" s="17">
        <v>16.260000000000002</v>
      </c>
      <c r="P416" s="17">
        <v>0.16</v>
      </c>
      <c r="Q416" s="109"/>
      <c r="R416" s="5" t="s">
        <v>31</v>
      </c>
      <c r="S416" s="5"/>
      <c r="T416" s="5"/>
      <c r="U416" s="5"/>
    </row>
    <row r="417" spans="1:21" s="32" customFormat="1" ht="18.75" hidden="1" x14ac:dyDescent="0.3">
      <c r="A417" s="107"/>
      <c r="B417" s="111" t="s">
        <v>122</v>
      </c>
      <c r="C417" s="71" t="s">
        <v>19</v>
      </c>
      <c r="D417" s="71">
        <v>130</v>
      </c>
      <c r="E417" s="72">
        <v>2.65</v>
      </c>
      <c r="F417" s="72">
        <v>4.16</v>
      </c>
      <c r="G417" s="72">
        <v>17.71</v>
      </c>
      <c r="H417" s="72">
        <v>118.95</v>
      </c>
      <c r="I417" s="72">
        <v>5.1999999999999998E-2</v>
      </c>
      <c r="J417" s="72">
        <v>0.34</v>
      </c>
      <c r="K417" s="72">
        <v>0.42</v>
      </c>
      <c r="L417" s="72">
        <v>1.9</v>
      </c>
      <c r="M417" s="72">
        <v>15.6</v>
      </c>
      <c r="N417" s="72">
        <v>13</v>
      </c>
      <c r="O417" s="72">
        <v>26.86</v>
      </c>
      <c r="P417" s="72">
        <v>0.33</v>
      </c>
      <c r="Q417" s="109" t="s">
        <v>123</v>
      </c>
      <c r="R417" s="5"/>
      <c r="S417" s="5"/>
      <c r="T417" s="5"/>
      <c r="U417" s="5"/>
    </row>
    <row r="418" spans="1:21" s="32" customFormat="1" ht="0.75" customHeight="1" x14ac:dyDescent="0.3">
      <c r="A418" s="107"/>
      <c r="B418" s="111"/>
      <c r="C418" s="71" t="s">
        <v>29</v>
      </c>
      <c r="D418" s="71">
        <v>110</v>
      </c>
      <c r="E418" s="72">
        <v>2.25</v>
      </c>
      <c r="F418" s="72">
        <v>3.52</v>
      </c>
      <c r="G418" s="72">
        <v>14.98</v>
      </c>
      <c r="H418" s="72">
        <v>100.65</v>
      </c>
      <c r="I418" s="72">
        <v>0.04</v>
      </c>
      <c r="J418" s="72">
        <v>0.28000000000000003</v>
      </c>
      <c r="K418" s="72">
        <v>0.35</v>
      </c>
      <c r="L418" s="72">
        <v>1.6</v>
      </c>
      <c r="M418" s="72">
        <v>13.2</v>
      </c>
      <c r="N418" s="72">
        <v>11</v>
      </c>
      <c r="O418" s="72">
        <v>22.7</v>
      </c>
      <c r="P418" s="72">
        <v>0.28000000000000003</v>
      </c>
      <c r="Q418" s="109"/>
      <c r="R418" s="5"/>
      <c r="S418" s="5"/>
      <c r="T418" s="5"/>
      <c r="U418" s="5"/>
    </row>
    <row r="419" spans="1:21" s="32" customFormat="1" ht="18.75" customHeight="1" x14ac:dyDescent="0.3">
      <c r="A419" s="107"/>
      <c r="B419" s="125" t="s">
        <v>220</v>
      </c>
      <c r="C419" s="77" t="s">
        <v>19</v>
      </c>
      <c r="D419" s="101" t="s">
        <v>221</v>
      </c>
      <c r="E419" s="78">
        <v>13.35</v>
      </c>
      <c r="F419" s="78">
        <v>7.19</v>
      </c>
      <c r="G419" s="78">
        <v>6.01</v>
      </c>
      <c r="H419" s="78">
        <v>142.15</v>
      </c>
      <c r="I419" s="78">
        <v>0</v>
      </c>
      <c r="J419" s="78">
        <v>45.15</v>
      </c>
      <c r="K419" s="78">
        <v>0.63</v>
      </c>
      <c r="L419" s="78">
        <v>9.61</v>
      </c>
      <c r="M419" s="78">
        <v>26.29</v>
      </c>
      <c r="N419" s="78">
        <v>0.45</v>
      </c>
      <c r="O419" s="78">
        <v>31.5</v>
      </c>
      <c r="P419" s="78">
        <v>0.96</v>
      </c>
      <c r="Q419" s="109" t="s">
        <v>165</v>
      </c>
      <c r="R419" s="50"/>
      <c r="S419" s="34"/>
      <c r="T419" s="34"/>
      <c r="U419" s="34"/>
    </row>
    <row r="420" spans="1:21" s="32" customFormat="1" ht="18.75" x14ac:dyDescent="0.3">
      <c r="A420" s="107"/>
      <c r="B420" s="126"/>
      <c r="C420" s="77" t="s">
        <v>29</v>
      </c>
      <c r="D420" s="101" t="s">
        <v>222</v>
      </c>
      <c r="E420" s="78">
        <v>9.5299999999999994</v>
      </c>
      <c r="F420" s="78">
        <v>5.13</v>
      </c>
      <c r="G420" s="78">
        <v>4.29</v>
      </c>
      <c r="H420" s="78">
        <v>101.53</v>
      </c>
      <c r="I420" s="78">
        <v>0</v>
      </c>
      <c r="J420" s="78">
        <v>32.25</v>
      </c>
      <c r="K420" s="78">
        <v>0.45</v>
      </c>
      <c r="L420" s="78">
        <v>7.69</v>
      </c>
      <c r="M420" s="78">
        <v>21.03</v>
      </c>
      <c r="N420" s="78">
        <v>0.32</v>
      </c>
      <c r="O420" s="78">
        <v>22.5</v>
      </c>
      <c r="P420" s="78">
        <v>0.77</v>
      </c>
      <c r="Q420" s="109"/>
      <c r="R420" s="50"/>
      <c r="S420" s="34"/>
      <c r="T420" s="34" t="s">
        <v>31</v>
      </c>
      <c r="U420" s="34"/>
    </row>
    <row r="421" spans="1:21" s="32" customFormat="1" ht="24.75" customHeight="1" x14ac:dyDescent="0.3">
      <c r="A421" s="107"/>
      <c r="B421" s="111" t="s">
        <v>211</v>
      </c>
      <c r="C421" s="79" t="s">
        <v>19</v>
      </c>
      <c r="D421" s="79">
        <v>130</v>
      </c>
      <c r="E421" s="80">
        <v>2.65</v>
      </c>
      <c r="F421" s="80">
        <v>4.16</v>
      </c>
      <c r="G421" s="80">
        <v>17.71</v>
      </c>
      <c r="H421" s="80">
        <v>118.95</v>
      </c>
      <c r="I421" s="80">
        <v>5.1999999999999998E-2</v>
      </c>
      <c r="J421" s="80">
        <v>0.34</v>
      </c>
      <c r="K421" s="80">
        <v>0.42</v>
      </c>
      <c r="L421" s="80">
        <v>1.9</v>
      </c>
      <c r="M421" s="80">
        <v>15.6</v>
      </c>
      <c r="N421" s="80">
        <v>13</v>
      </c>
      <c r="O421" s="80">
        <v>26.86</v>
      </c>
      <c r="P421" s="80">
        <v>0.33</v>
      </c>
      <c r="Q421" s="109" t="s">
        <v>123</v>
      </c>
      <c r="R421" s="50"/>
      <c r="S421" s="34"/>
      <c r="T421" s="34"/>
      <c r="U421" s="34"/>
    </row>
    <row r="422" spans="1:21" s="32" customFormat="1" ht="58.5" customHeight="1" x14ac:dyDescent="0.3">
      <c r="A422" s="107"/>
      <c r="B422" s="111"/>
      <c r="C422" s="79" t="s">
        <v>29</v>
      </c>
      <c r="D422" s="79">
        <v>110</v>
      </c>
      <c r="E422" s="80">
        <v>2.25</v>
      </c>
      <c r="F422" s="80">
        <v>3.52</v>
      </c>
      <c r="G422" s="80">
        <v>14.98</v>
      </c>
      <c r="H422" s="80">
        <v>100.65</v>
      </c>
      <c r="I422" s="80">
        <v>0.04</v>
      </c>
      <c r="J422" s="80">
        <v>0.28000000000000003</v>
      </c>
      <c r="K422" s="80">
        <v>0.35</v>
      </c>
      <c r="L422" s="80">
        <v>1.6</v>
      </c>
      <c r="M422" s="80">
        <v>13.2</v>
      </c>
      <c r="N422" s="80">
        <v>11</v>
      </c>
      <c r="O422" s="80">
        <v>22.7</v>
      </c>
      <c r="P422" s="80">
        <v>0.28000000000000003</v>
      </c>
      <c r="Q422" s="109"/>
      <c r="R422" s="50"/>
      <c r="S422" s="34"/>
      <c r="T422" s="34"/>
      <c r="U422" s="34"/>
    </row>
    <row r="423" spans="1:21" s="32" customFormat="1" ht="18.75" customHeight="1" x14ac:dyDescent="0.3">
      <c r="A423" s="107"/>
      <c r="B423" s="111" t="s">
        <v>46</v>
      </c>
      <c r="C423" s="22" t="s">
        <v>19</v>
      </c>
      <c r="D423" s="22">
        <v>180</v>
      </c>
      <c r="E423" s="17">
        <v>0.43</v>
      </c>
      <c r="F423" s="17">
        <v>0.25</v>
      </c>
      <c r="G423" s="17">
        <v>12.66</v>
      </c>
      <c r="H423" s="17">
        <v>54.61</v>
      </c>
      <c r="I423" s="17">
        <v>8.9999999999999993E-3</v>
      </c>
      <c r="J423" s="17">
        <v>8.9999999999999993E-3</v>
      </c>
      <c r="K423" s="17">
        <v>0</v>
      </c>
      <c r="L423" s="17">
        <v>2.34</v>
      </c>
      <c r="M423" s="17">
        <v>13.37</v>
      </c>
      <c r="N423" s="17">
        <v>3.24</v>
      </c>
      <c r="O423" s="17">
        <v>0</v>
      </c>
      <c r="P423" s="17">
        <v>0.4</v>
      </c>
      <c r="Q423" s="109" t="s">
        <v>47</v>
      </c>
      <c r="R423" s="5"/>
      <c r="S423" s="5"/>
      <c r="T423" s="5"/>
      <c r="U423" s="5"/>
    </row>
    <row r="424" spans="1:21" s="32" customFormat="1" ht="18.75" x14ac:dyDescent="0.3">
      <c r="A424" s="107"/>
      <c r="B424" s="111"/>
      <c r="C424" s="22" t="s">
        <v>29</v>
      </c>
      <c r="D424" s="22">
        <v>150</v>
      </c>
      <c r="E424" s="17">
        <v>0.36</v>
      </c>
      <c r="F424" s="17">
        <v>0.21</v>
      </c>
      <c r="G424" s="17">
        <v>10.55</v>
      </c>
      <c r="H424" s="17">
        <v>45.51</v>
      </c>
      <c r="I424" s="17">
        <v>7.0000000000000001E-3</v>
      </c>
      <c r="J424" s="17">
        <v>7.0000000000000001E-3</v>
      </c>
      <c r="K424" s="17">
        <v>0</v>
      </c>
      <c r="L424" s="17">
        <v>1.9</v>
      </c>
      <c r="M424" s="17">
        <v>11.14</v>
      </c>
      <c r="N424" s="17">
        <v>2.7</v>
      </c>
      <c r="O424" s="17">
        <v>0</v>
      </c>
      <c r="P424" s="17">
        <v>0.33</v>
      </c>
      <c r="Q424" s="109"/>
      <c r="R424" s="5"/>
      <c r="S424" s="5"/>
      <c r="T424" s="5"/>
      <c r="U424" s="5"/>
    </row>
    <row r="425" spans="1:21" s="32" customFormat="1" ht="18.75" customHeight="1" x14ac:dyDescent="0.3">
      <c r="A425" s="107"/>
      <c r="B425" s="111" t="s">
        <v>48</v>
      </c>
      <c r="C425" s="22" t="s">
        <v>19</v>
      </c>
      <c r="D425" s="56">
        <v>15</v>
      </c>
      <c r="E425" s="58">
        <v>1.52</v>
      </c>
      <c r="F425" s="58">
        <v>0.16</v>
      </c>
      <c r="G425" s="58">
        <v>9.84</v>
      </c>
      <c r="H425" s="58">
        <v>47</v>
      </c>
      <c r="I425" s="58">
        <v>3.3300000000000003E-2</v>
      </c>
      <c r="J425" s="58">
        <v>1.2999999999999999E-2</v>
      </c>
      <c r="K425" s="58">
        <v>0.32</v>
      </c>
      <c r="L425" s="58">
        <v>0</v>
      </c>
      <c r="M425" s="58">
        <v>4.5999999999999996</v>
      </c>
      <c r="N425" s="58">
        <v>6.6</v>
      </c>
      <c r="O425" s="58">
        <v>17.399999999999999</v>
      </c>
      <c r="P425" s="58">
        <v>0.4</v>
      </c>
      <c r="Q425" s="109" t="s">
        <v>49</v>
      </c>
      <c r="R425" s="5"/>
      <c r="S425" s="5"/>
      <c r="T425" s="5"/>
      <c r="U425" s="5" t="s">
        <v>31</v>
      </c>
    </row>
    <row r="426" spans="1:21" s="32" customFormat="1" ht="18.75" x14ac:dyDescent="0.3">
      <c r="A426" s="107"/>
      <c r="B426" s="111"/>
      <c r="C426" s="22" t="s">
        <v>29</v>
      </c>
      <c r="D426" s="16">
        <v>10</v>
      </c>
      <c r="E426" s="17">
        <v>1.1399999999999999</v>
      </c>
      <c r="F426" s="17">
        <v>0.12</v>
      </c>
      <c r="G426" s="17">
        <v>7.38</v>
      </c>
      <c r="H426" s="17">
        <v>35.25</v>
      </c>
      <c r="I426" s="17">
        <f t="shared" ref="I426:P426" si="82">I427*15/10</f>
        <v>2.4</v>
      </c>
      <c r="J426" s="17">
        <f t="shared" si="82"/>
        <v>4.4999999999999998E-2</v>
      </c>
      <c r="K426" s="17">
        <f t="shared" si="82"/>
        <v>0.315</v>
      </c>
      <c r="L426" s="17">
        <f t="shared" si="82"/>
        <v>0</v>
      </c>
      <c r="M426" s="17">
        <f t="shared" si="82"/>
        <v>15.75</v>
      </c>
      <c r="N426" s="17">
        <f t="shared" si="82"/>
        <v>21.15</v>
      </c>
      <c r="O426" s="17">
        <f t="shared" si="82"/>
        <v>71.099999999999994</v>
      </c>
      <c r="P426" s="17">
        <f t="shared" si="82"/>
        <v>1.7549999999999997</v>
      </c>
      <c r="Q426" s="109"/>
      <c r="R426" s="5"/>
      <c r="S426" s="5"/>
      <c r="T426" s="5"/>
      <c r="U426" s="5"/>
    </row>
    <row r="427" spans="1:21" s="32" customFormat="1" ht="18.75" customHeight="1" x14ac:dyDescent="0.3">
      <c r="A427" s="107"/>
      <c r="B427" s="111" t="s">
        <v>50</v>
      </c>
      <c r="C427" s="22" t="s">
        <v>19</v>
      </c>
      <c r="D427" s="22">
        <v>30</v>
      </c>
      <c r="E427" s="17">
        <v>1.98</v>
      </c>
      <c r="F427" s="17">
        <v>0.36</v>
      </c>
      <c r="G427" s="17">
        <v>10.02</v>
      </c>
      <c r="H427" s="17">
        <v>52.2</v>
      </c>
      <c r="I427" s="17">
        <v>1.6</v>
      </c>
      <c r="J427" s="17">
        <v>0.03</v>
      </c>
      <c r="K427" s="17">
        <v>0.21</v>
      </c>
      <c r="L427" s="17">
        <v>0</v>
      </c>
      <c r="M427" s="17">
        <v>10.5</v>
      </c>
      <c r="N427" s="17">
        <v>14.1</v>
      </c>
      <c r="O427" s="17">
        <v>47.4</v>
      </c>
      <c r="P427" s="17">
        <v>1.17</v>
      </c>
      <c r="Q427" s="109" t="s">
        <v>51</v>
      </c>
      <c r="R427" s="5"/>
      <c r="S427" s="5"/>
      <c r="T427" s="5"/>
      <c r="U427" s="5"/>
    </row>
    <row r="428" spans="1:21" s="32" customFormat="1" ht="18.75" x14ac:dyDescent="0.3">
      <c r="A428" s="107"/>
      <c r="B428" s="111"/>
      <c r="C428" s="22" t="s">
        <v>29</v>
      </c>
      <c r="D428" s="22">
        <v>30</v>
      </c>
      <c r="E428" s="17">
        <v>1.98</v>
      </c>
      <c r="F428" s="17">
        <v>0.36</v>
      </c>
      <c r="G428" s="17">
        <v>10.02</v>
      </c>
      <c r="H428" s="17">
        <v>52.2</v>
      </c>
      <c r="I428" s="17">
        <v>1.6</v>
      </c>
      <c r="J428" s="17">
        <v>0.03</v>
      </c>
      <c r="K428" s="17">
        <v>0.21</v>
      </c>
      <c r="L428" s="17">
        <v>0</v>
      </c>
      <c r="M428" s="17">
        <v>10.5</v>
      </c>
      <c r="N428" s="17">
        <v>14.1</v>
      </c>
      <c r="O428" s="17">
        <v>47.4</v>
      </c>
      <c r="P428" s="17">
        <v>1.17</v>
      </c>
      <c r="Q428" s="109"/>
      <c r="R428" s="5"/>
      <c r="S428" s="5"/>
      <c r="T428" s="5"/>
      <c r="U428" s="5"/>
    </row>
    <row r="429" spans="1:21" s="32" customFormat="1" ht="18.75" x14ac:dyDescent="0.3">
      <c r="A429" s="107"/>
      <c r="B429" s="37" t="s">
        <v>37</v>
      </c>
      <c r="C429" s="37" t="s">
        <v>19</v>
      </c>
      <c r="D429" s="37">
        <v>682</v>
      </c>
      <c r="E429" s="38">
        <f t="shared" ref="E429:P429" si="83">E411+E413+E415+E419+E420+E423+E425+E427</f>
        <v>30.060000000000002</v>
      </c>
      <c r="F429" s="38">
        <f t="shared" si="83"/>
        <v>20.169999999999998</v>
      </c>
      <c r="G429" s="38">
        <f t="shared" si="83"/>
        <v>65.27</v>
      </c>
      <c r="H429" s="38">
        <f t="shared" si="83"/>
        <v>564.59</v>
      </c>
      <c r="I429" s="38">
        <f t="shared" si="83"/>
        <v>1.7303000000000002</v>
      </c>
      <c r="J429" s="38">
        <f t="shared" si="83"/>
        <v>77.52</v>
      </c>
      <c r="K429" s="38">
        <f t="shared" si="83"/>
        <v>3.08</v>
      </c>
      <c r="L429" s="38">
        <f t="shared" si="83"/>
        <v>41.56</v>
      </c>
      <c r="M429" s="38">
        <f t="shared" si="83"/>
        <v>131.65</v>
      </c>
      <c r="N429" s="38">
        <f t="shared" si="83"/>
        <v>51.910000000000004</v>
      </c>
      <c r="O429" s="38">
        <f t="shared" si="83"/>
        <v>230.46000000000004</v>
      </c>
      <c r="P429" s="38">
        <f t="shared" si="83"/>
        <v>4.84</v>
      </c>
      <c r="Q429" s="37"/>
      <c r="R429" s="5"/>
      <c r="S429" s="5"/>
      <c r="T429" s="5"/>
      <c r="U429" s="5"/>
    </row>
    <row r="430" spans="1:21" s="32" customFormat="1" ht="18.75" x14ac:dyDescent="0.3">
      <c r="A430" s="107"/>
      <c r="B430" s="57" t="s">
        <v>38</v>
      </c>
      <c r="C430" s="57" t="s">
        <v>29</v>
      </c>
      <c r="D430" s="37">
        <v>550</v>
      </c>
      <c r="E430" s="38">
        <f t="shared" ref="E430:P430" si="84">E412+E414+E416+E420+E420+E424+E426+E428</f>
        <v>25.529999999999998</v>
      </c>
      <c r="F430" s="38">
        <f t="shared" si="84"/>
        <v>16.080000000000002</v>
      </c>
      <c r="G430" s="38">
        <f t="shared" si="84"/>
        <v>56.28</v>
      </c>
      <c r="H430" s="38">
        <f t="shared" si="84"/>
        <v>470.65</v>
      </c>
      <c r="I430" s="38">
        <f t="shared" si="84"/>
        <v>4.0869999999999997</v>
      </c>
      <c r="J430" s="38">
        <f t="shared" si="84"/>
        <v>64.64200000000001</v>
      </c>
      <c r="K430" s="38">
        <f t="shared" si="84"/>
        <v>2.6749999999999998</v>
      </c>
      <c r="L430" s="38">
        <f t="shared" si="84"/>
        <v>35.519999999999996</v>
      </c>
      <c r="M430" s="38">
        <f t="shared" si="84"/>
        <v>126.71</v>
      </c>
      <c r="N430" s="38">
        <f t="shared" si="84"/>
        <v>61.15</v>
      </c>
      <c r="O430" s="38">
        <f t="shared" si="84"/>
        <v>259.32</v>
      </c>
      <c r="P430" s="38">
        <f t="shared" si="84"/>
        <v>5.7450000000000001</v>
      </c>
      <c r="Q430" s="57"/>
      <c r="R430" s="5"/>
      <c r="S430" s="5"/>
      <c r="T430" s="5"/>
      <c r="U430" s="5"/>
    </row>
    <row r="431" spans="1:21" s="32" customFormat="1" ht="18.75" customHeight="1" x14ac:dyDescent="0.3">
      <c r="A431" s="107" t="s">
        <v>52</v>
      </c>
      <c r="B431" s="111" t="s">
        <v>106</v>
      </c>
      <c r="C431" s="22" t="s">
        <v>19</v>
      </c>
      <c r="D431" s="22">
        <v>130</v>
      </c>
      <c r="E431" s="17">
        <v>1.97</v>
      </c>
      <c r="F431" s="17">
        <v>9.19</v>
      </c>
      <c r="G431" s="17">
        <v>12.08</v>
      </c>
      <c r="H431" s="17">
        <v>139.19999999999999</v>
      </c>
      <c r="I431" s="17">
        <v>0.06</v>
      </c>
      <c r="J431" s="17">
        <v>0.06</v>
      </c>
      <c r="K431" s="17">
        <v>0.39</v>
      </c>
      <c r="L431" s="17">
        <v>6.84</v>
      </c>
      <c r="M431" s="17">
        <v>31.82</v>
      </c>
      <c r="N431" s="17">
        <v>6.93</v>
      </c>
      <c r="O431" s="17">
        <v>22.5</v>
      </c>
      <c r="P431" s="17">
        <v>0.73</v>
      </c>
      <c r="Q431" s="109" t="s">
        <v>107</v>
      </c>
      <c r="R431" s="5"/>
      <c r="S431" s="5"/>
      <c r="T431" s="5"/>
      <c r="U431" s="5"/>
    </row>
    <row r="432" spans="1:21" s="32" customFormat="1" ht="18.75" x14ac:dyDescent="0.3">
      <c r="A432" s="107"/>
      <c r="B432" s="111"/>
      <c r="C432" s="22" t="s">
        <v>29</v>
      </c>
      <c r="D432" s="22">
        <v>110</v>
      </c>
      <c r="E432" s="17">
        <v>1.67</v>
      </c>
      <c r="F432" s="17">
        <v>7.78</v>
      </c>
      <c r="G432" s="17">
        <v>10.220000000000001</v>
      </c>
      <c r="H432" s="17">
        <v>117.8</v>
      </c>
      <c r="I432" s="17">
        <v>5.0999999999999997E-2</v>
      </c>
      <c r="J432" s="17">
        <v>5.0999999999999997E-2</v>
      </c>
      <c r="K432" s="17">
        <v>0.33</v>
      </c>
      <c r="L432" s="17">
        <v>5.78</v>
      </c>
      <c r="M432" s="17">
        <v>26.92</v>
      </c>
      <c r="N432" s="17">
        <v>5.86</v>
      </c>
      <c r="O432" s="17">
        <v>19.100000000000001</v>
      </c>
      <c r="P432" s="17">
        <v>0.62</v>
      </c>
      <c r="Q432" s="109"/>
      <c r="R432" s="5"/>
      <c r="S432" s="5"/>
      <c r="T432" s="5"/>
      <c r="U432" s="5"/>
    </row>
    <row r="433" spans="1:30" s="32" customFormat="1" ht="18.75" customHeight="1" x14ac:dyDescent="0.3">
      <c r="A433" s="107"/>
      <c r="B433" s="111" t="s">
        <v>33</v>
      </c>
      <c r="C433" s="22" t="s">
        <v>19</v>
      </c>
      <c r="D433" s="22" t="s">
        <v>113</v>
      </c>
      <c r="E433" s="17">
        <v>0.13</v>
      </c>
      <c r="F433" s="17">
        <v>0.02</v>
      </c>
      <c r="G433" s="17">
        <v>11.3</v>
      </c>
      <c r="H433" s="17">
        <v>45.5</v>
      </c>
      <c r="I433" s="17">
        <v>0</v>
      </c>
      <c r="J433" s="17">
        <v>0.01</v>
      </c>
      <c r="K433" s="17">
        <v>0</v>
      </c>
      <c r="L433" s="17">
        <v>0.1</v>
      </c>
      <c r="M433" s="17">
        <v>5.4</v>
      </c>
      <c r="N433" s="17">
        <v>0</v>
      </c>
      <c r="O433" s="17">
        <v>0</v>
      </c>
      <c r="P433" s="17">
        <v>0.8</v>
      </c>
      <c r="Q433" s="109" t="s">
        <v>114</v>
      </c>
      <c r="R433" s="140"/>
      <c r="S433" s="50"/>
      <c r="T433" s="50"/>
      <c r="U433" s="49"/>
      <c r="V433" s="49"/>
      <c r="W433" s="49"/>
      <c r="X433" s="49"/>
      <c r="Y433" s="49"/>
      <c r="Z433" s="50"/>
      <c r="AA433" s="5"/>
      <c r="AB433" s="5"/>
      <c r="AC433" s="5"/>
      <c r="AD433" s="5"/>
    </row>
    <row r="434" spans="1:30" s="32" customFormat="1" ht="18.75" x14ac:dyDescent="0.3">
      <c r="A434" s="107"/>
      <c r="B434" s="111"/>
      <c r="C434" s="22" t="s">
        <v>29</v>
      </c>
      <c r="D434" s="22" t="s">
        <v>93</v>
      </c>
      <c r="E434" s="17">
        <v>7.0000000000000007E-2</v>
      </c>
      <c r="F434" s="17">
        <v>0.01</v>
      </c>
      <c r="G434" s="17">
        <v>7.1</v>
      </c>
      <c r="H434" s="17">
        <v>29</v>
      </c>
      <c r="I434" s="17">
        <v>0</v>
      </c>
      <c r="J434" s="17">
        <v>0.01</v>
      </c>
      <c r="K434" s="17">
        <v>0</v>
      </c>
      <c r="L434" s="17">
        <v>0.1</v>
      </c>
      <c r="M434" s="17">
        <v>5.86</v>
      </c>
      <c r="N434" s="17">
        <v>0</v>
      </c>
      <c r="O434" s="17">
        <v>0</v>
      </c>
      <c r="P434" s="17">
        <v>0.72</v>
      </c>
      <c r="Q434" s="109"/>
      <c r="R434" s="140"/>
      <c r="S434" s="50"/>
      <c r="T434" s="50"/>
      <c r="U434" s="49"/>
      <c r="V434" s="49"/>
      <c r="W434" s="49"/>
      <c r="X434" s="49"/>
      <c r="Y434" s="49"/>
      <c r="Z434" s="50"/>
      <c r="AA434" s="5"/>
      <c r="AB434" s="5"/>
      <c r="AC434" s="5"/>
      <c r="AD434" s="5"/>
    </row>
    <row r="435" spans="1:30" s="32" customFormat="1" ht="18.75" customHeight="1" x14ac:dyDescent="0.3">
      <c r="A435" s="107"/>
      <c r="B435" s="111" t="s">
        <v>48</v>
      </c>
      <c r="C435" s="22" t="s">
        <v>19</v>
      </c>
      <c r="D435" s="56">
        <v>15</v>
      </c>
      <c r="E435" s="58">
        <v>1.52</v>
      </c>
      <c r="F435" s="58">
        <v>0.16</v>
      </c>
      <c r="G435" s="58">
        <v>9.84</v>
      </c>
      <c r="H435" s="58">
        <v>47</v>
      </c>
      <c r="I435" s="58">
        <v>3.3300000000000003E-2</v>
      </c>
      <c r="J435" s="58">
        <v>1.2999999999999999E-2</v>
      </c>
      <c r="K435" s="58">
        <v>0.32</v>
      </c>
      <c r="L435" s="58">
        <v>0</v>
      </c>
      <c r="M435" s="58">
        <v>4.5999999999999996</v>
      </c>
      <c r="N435" s="58">
        <v>6.6</v>
      </c>
      <c r="O435" s="58">
        <v>17.399999999999999</v>
      </c>
      <c r="P435" s="58">
        <v>0.4</v>
      </c>
      <c r="Q435" s="109" t="s">
        <v>49</v>
      </c>
      <c r="R435" s="5"/>
      <c r="S435" s="5"/>
      <c r="T435" s="5"/>
      <c r="U435" s="5"/>
    </row>
    <row r="436" spans="1:30" s="32" customFormat="1" ht="18.75" x14ac:dyDescent="0.3">
      <c r="A436" s="107"/>
      <c r="B436" s="111"/>
      <c r="C436" s="22" t="s">
        <v>29</v>
      </c>
      <c r="D436" s="16">
        <v>10</v>
      </c>
      <c r="E436" s="17">
        <v>1.1399999999999999</v>
      </c>
      <c r="F436" s="17">
        <v>0.12</v>
      </c>
      <c r="G436" s="17">
        <v>7.38</v>
      </c>
      <c r="H436" s="17">
        <v>35.25</v>
      </c>
      <c r="I436" s="17">
        <f t="shared" ref="I436:P436" si="85">I437*15/10</f>
        <v>0.13994999999999999</v>
      </c>
      <c r="J436" s="17">
        <f t="shared" si="85"/>
        <v>0.12449999999999999</v>
      </c>
      <c r="K436" s="17">
        <f t="shared" si="85"/>
        <v>1.0649999999999999</v>
      </c>
      <c r="L436" s="17">
        <f t="shared" si="85"/>
        <v>10.41</v>
      </c>
      <c r="M436" s="17">
        <f t="shared" si="85"/>
        <v>62.73</v>
      </c>
      <c r="N436" s="17">
        <f t="shared" si="85"/>
        <v>20.294999999999998</v>
      </c>
      <c r="O436" s="17">
        <f t="shared" si="85"/>
        <v>59.85</v>
      </c>
      <c r="P436" s="17">
        <f t="shared" si="85"/>
        <v>2.8950000000000005</v>
      </c>
      <c r="Q436" s="109"/>
      <c r="R436" s="5"/>
      <c r="S436" s="5"/>
      <c r="T436" s="5"/>
      <c r="U436" s="5"/>
    </row>
    <row r="437" spans="1:30" s="32" customFormat="1" ht="18.75" x14ac:dyDescent="0.3">
      <c r="A437" s="107"/>
      <c r="B437" s="61" t="s">
        <v>37</v>
      </c>
      <c r="C437" s="61" t="s">
        <v>19</v>
      </c>
      <c r="D437" s="61">
        <v>345</v>
      </c>
      <c r="E437" s="62">
        <f t="shared" ref="E437:P437" si="86">E431+E433+E435</f>
        <v>3.62</v>
      </c>
      <c r="F437" s="62">
        <f t="shared" si="86"/>
        <v>9.3699999999999992</v>
      </c>
      <c r="G437" s="62">
        <f t="shared" si="86"/>
        <v>33.22</v>
      </c>
      <c r="H437" s="62">
        <f t="shared" si="86"/>
        <v>231.7</v>
      </c>
      <c r="I437" s="62">
        <f t="shared" si="86"/>
        <v>9.3299999999999994E-2</v>
      </c>
      <c r="J437" s="62">
        <f t="shared" si="86"/>
        <v>8.299999999999999E-2</v>
      </c>
      <c r="K437" s="62">
        <f t="shared" si="86"/>
        <v>0.71</v>
      </c>
      <c r="L437" s="62">
        <f t="shared" si="86"/>
        <v>6.9399999999999995</v>
      </c>
      <c r="M437" s="62">
        <f t="shared" si="86"/>
        <v>41.82</v>
      </c>
      <c r="N437" s="62">
        <f t="shared" si="86"/>
        <v>13.53</v>
      </c>
      <c r="O437" s="62">
        <f t="shared" si="86"/>
        <v>39.9</v>
      </c>
      <c r="P437" s="62">
        <f t="shared" si="86"/>
        <v>1.9300000000000002</v>
      </c>
      <c r="Q437" s="63"/>
      <c r="R437" s="5"/>
      <c r="S437" s="5"/>
      <c r="T437" s="5"/>
      <c r="U437" s="5"/>
    </row>
    <row r="438" spans="1:30" s="32" customFormat="1" ht="18.75" x14ac:dyDescent="0.3">
      <c r="A438" s="107"/>
      <c r="B438" s="61" t="s">
        <v>38</v>
      </c>
      <c r="C438" s="61" t="s">
        <v>29</v>
      </c>
      <c r="D438" s="61">
        <v>270</v>
      </c>
      <c r="E438" s="62">
        <f t="shared" ref="E438:P438" si="87">E432+E434+E436</f>
        <v>2.88</v>
      </c>
      <c r="F438" s="62">
        <f t="shared" si="87"/>
        <v>7.91</v>
      </c>
      <c r="G438" s="62">
        <f t="shared" si="87"/>
        <v>24.7</v>
      </c>
      <c r="H438" s="62">
        <f t="shared" si="87"/>
        <v>182.05</v>
      </c>
      <c r="I438" s="62">
        <f t="shared" si="87"/>
        <v>0.19094999999999998</v>
      </c>
      <c r="J438" s="62">
        <f t="shared" si="87"/>
        <v>0.1855</v>
      </c>
      <c r="K438" s="62">
        <f t="shared" si="87"/>
        <v>1.395</v>
      </c>
      <c r="L438" s="62">
        <f t="shared" si="87"/>
        <v>16.29</v>
      </c>
      <c r="M438" s="62">
        <f t="shared" si="87"/>
        <v>95.509999999999991</v>
      </c>
      <c r="N438" s="62">
        <f t="shared" si="87"/>
        <v>26.154999999999998</v>
      </c>
      <c r="O438" s="62">
        <f t="shared" si="87"/>
        <v>78.95</v>
      </c>
      <c r="P438" s="62">
        <f t="shared" si="87"/>
        <v>4.2350000000000003</v>
      </c>
      <c r="Q438" s="63"/>
      <c r="R438" s="5"/>
      <c r="S438" s="5"/>
      <c r="T438" s="5"/>
      <c r="U438" s="5"/>
    </row>
    <row r="439" spans="1:30" s="32" customFormat="1" ht="18.75" x14ac:dyDescent="0.3">
      <c r="A439" s="131"/>
      <c r="B439" s="61" t="s">
        <v>57</v>
      </c>
      <c r="C439" s="61" t="s">
        <v>19</v>
      </c>
      <c r="D439" s="61">
        <f t="shared" ref="D439:P439" si="88">D405+D429+D437</f>
        <v>1442</v>
      </c>
      <c r="E439" s="62">
        <f t="shared" si="88"/>
        <v>41.67</v>
      </c>
      <c r="F439" s="62">
        <f t="shared" si="88"/>
        <v>39.379999999999995</v>
      </c>
      <c r="G439" s="62">
        <f t="shared" si="88"/>
        <v>160.04</v>
      </c>
      <c r="H439" s="62">
        <f t="shared" si="88"/>
        <v>1162.3600000000001</v>
      </c>
      <c r="I439" s="62">
        <f t="shared" si="88"/>
        <v>1.9386000000000001</v>
      </c>
      <c r="J439" s="62">
        <f t="shared" si="88"/>
        <v>77.809999999999988</v>
      </c>
      <c r="K439" s="62">
        <f t="shared" si="88"/>
        <v>5.22</v>
      </c>
      <c r="L439" s="62">
        <f t="shared" si="88"/>
        <v>50.72</v>
      </c>
      <c r="M439" s="62">
        <f t="shared" si="88"/>
        <v>313.40000000000003</v>
      </c>
      <c r="N439" s="62">
        <f t="shared" si="88"/>
        <v>92.240000000000009</v>
      </c>
      <c r="O439" s="62">
        <f t="shared" si="88"/>
        <v>426.85</v>
      </c>
      <c r="P439" s="62">
        <f t="shared" si="88"/>
        <v>7.98</v>
      </c>
      <c r="Q439" s="63"/>
      <c r="R439" s="5"/>
      <c r="S439" s="5"/>
      <c r="T439" s="5"/>
      <c r="U439" s="5"/>
    </row>
    <row r="440" spans="1:30" s="32" customFormat="1" ht="18.75" x14ac:dyDescent="0.3">
      <c r="A440" s="131"/>
      <c r="B440" s="61" t="s">
        <v>58</v>
      </c>
      <c r="C440" s="61" t="s">
        <v>29</v>
      </c>
      <c r="D440" s="61">
        <f t="shared" ref="D440:P440" si="89">D406+D430+D438</f>
        <v>1175</v>
      </c>
      <c r="E440" s="62">
        <f t="shared" si="89"/>
        <v>33.199999999999996</v>
      </c>
      <c r="F440" s="62">
        <f t="shared" si="89"/>
        <v>33.269999999999996</v>
      </c>
      <c r="G440" s="62">
        <f t="shared" si="89"/>
        <v>109.33</v>
      </c>
      <c r="H440" s="62">
        <f t="shared" si="89"/>
        <v>868.3</v>
      </c>
      <c r="I440" s="62">
        <f t="shared" si="89"/>
        <v>4.38795</v>
      </c>
      <c r="J440" s="62">
        <f t="shared" si="89"/>
        <v>65.010500000000022</v>
      </c>
      <c r="K440" s="62">
        <f t="shared" si="89"/>
        <v>5.33</v>
      </c>
      <c r="L440" s="62">
        <f t="shared" si="89"/>
        <v>53.69</v>
      </c>
      <c r="M440" s="62">
        <f t="shared" si="89"/>
        <v>342.35</v>
      </c>
      <c r="N440" s="62">
        <f t="shared" si="89"/>
        <v>104.845</v>
      </c>
      <c r="O440" s="62">
        <f t="shared" si="89"/>
        <v>477.97999999999996</v>
      </c>
      <c r="P440" s="62">
        <f t="shared" si="89"/>
        <v>10.57</v>
      </c>
      <c r="Q440" s="63"/>
      <c r="R440" s="5"/>
      <c r="S440" s="5"/>
      <c r="T440" s="5"/>
      <c r="U440" s="5"/>
    </row>
    <row r="441" spans="1:30" s="32" customFormat="1" ht="19.899999999999999" customHeight="1" x14ac:dyDescent="0.3">
      <c r="A441" s="131"/>
      <c r="B441" s="61" t="s">
        <v>166</v>
      </c>
      <c r="C441" s="61" t="s">
        <v>19</v>
      </c>
      <c r="D441" s="62"/>
      <c r="E441" s="62">
        <f t="shared" ref="E441:H442" si="90">E51+E93+E129+E178+E221+E263+E306+E345+E392+E439</f>
        <v>401.89499999999998</v>
      </c>
      <c r="F441" s="62">
        <f t="shared" si="90"/>
        <v>375.50699999999995</v>
      </c>
      <c r="G441" s="62">
        <f t="shared" si="90"/>
        <v>1617.14</v>
      </c>
      <c r="H441" s="62">
        <f t="shared" si="90"/>
        <v>11487.130000000001</v>
      </c>
      <c r="I441" s="62"/>
      <c r="J441" s="62"/>
      <c r="K441" s="62"/>
      <c r="L441" s="62"/>
      <c r="M441" s="62"/>
      <c r="N441" s="62"/>
      <c r="O441" s="62"/>
      <c r="P441" s="62"/>
      <c r="Q441" s="62"/>
      <c r="R441" s="5"/>
      <c r="S441" s="5"/>
      <c r="T441" s="5"/>
      <c r="U441" s="5"/>
    </row>
    <row r="442" spans="1:30" s="32" customFormat="1" ht="20.25" customHeight="1" x14ac:dyDescent="0.3">
      <c r="A442" s="131"/>
      <c r="B442" s="61" t="s">
        <v>167</v>
      </c>
      <c r="C442" s="61" t="s">
        <v>29</v>
      </c>
      <c r="D442" s="62"/>
      <c r="E442" s="62">
        <f t="shared" si="90"/>
        <v>332.46999999999997</v>
      </c>
      <c r="F442" s="62">
        <f t="shared" si="90"/>
        <v>353.27</v>
      </c>
      <c r="G442" s="62">
        <f t="shared" si="90"/>
        <v>1261.6600000000001</v>
      </c>
      <c r="H442" s="62">
        <f t="shared" si="90"/>
        <v>9557.56</v>
      </c>
      <c r="I442" s="62"/>
      <c r="J442" s="62"/>
      <c r="K442" s="62"/>
      <c r="L442" s="62"/>
      <c r="M442" s="62"/>
      <c r="N442" s="62"/>
      <c r="O442" s="62"/>
      <c r="P442" s="62"/>
      <c r="Q442" s="62"/>
      <c r="R442" s="5"/>
      <c r="S442" s="5"/>
      <c r="T442" s="5"/>
      <c r="U442" s="5"/>
    </row>
    <row r="443" spans="1:30" ht="18.75" customHeight="1" x14ac:dyDescent="0.3">
      <c r="A443" s="131"/>
      <c r="B443" s="143" t="s">
        <v>168</v>
      </c>
      <c r="C443" s="61" t="s">
        <v>19</v>
      </c>
      <c r="D443" s="62"/>
      <c r="E443" s="62">
        <f t="shared" ref="E443:H444" si="91">E441/10</f>
        <v>40.189499999999995</v>
      </c>
      <c r="F443" s="62">
        <f t="shared" si="91"/>
        <v>37.550699999999992</v>
      </c>
      <c r="G443" s="62">
        <f t="shared" si="91"/>
        <v>161.714</v>
      </c>
      <c r="H443" s="62">
        <f t="shared" si="91"/>
        <v>1148.7130000000002</v>
      </c>
      <c r="I443" s="62"/>
      <c r="J443" s="62"/>
      <c r="K443" s="62"/>
      <c r="L443" s="62"/>
      <c r="M443" s="62"/>
      <c r="N443" s="62"/>
      <c r="O443" s="62"/>
      <c r="P443" s="62"/>
      <c r="Q443" s="62"/>
      <c r="R443" s="5"/>
      <c r="S443" s="5"/>
      <c r="T443" s="5"/>
      <c r="U443" s="5"/>
    </row>
    <row r="444" spans="1:30" ht="18.75" x14ac:dyDescent="0.3">
      <c r="A444" s="131"/>
      <c r="B444" s="143"/>
      <c r="C444" s="61" t="s">
        <v>29</v>
      </c>
      <c r="D444" s="62"/>
      <c r="E444" s="62">
        <f t="shared" si="91"/>
        <v>33.247</v>
      </c>
      <c r="F444" s="62">
        <f t="shared" si="91"/>
        <v>35.326999999999998</v>
      </c>
      <c r="G444" s="62">
        <f t="shared" si="91"/>
        <v>126.16600000000001</v>
      </c>
      <c r="H444" s="62">
        <f t="shared" si="91"/>
        <v>955.75599999999997</v>
      </c>
      <c r="I444" s="62"/>
      <c r="J444" s="62"/>
      <c r="K444" s="62"/>
      <c r="L444" s="62"/>
      <c r="M444" s="62"/>
      <c r="N444" s="62"/>
      <c r="O444" s="62"/>
      <c r="P444" s="62"/>
      <c r="Q444" s="62"/>
      <c r="R444" s="5"/>
      <c r="S444" s="5"/>
      <c r="T444" s="5"/>
      <c r="U444" s="5"/>
    </row>
    <row r="445" spans="1:30" ht="18.75" customHeight="1" x14ac:dyDescent="0.3">
      <c r="A445" s="131"/>
      <c r="B445" s="143" t="s">
        <v>169</v>
      </c>
      <c r="C445" s="61" t="s">
        <v>19</v>
      </c>
      <c r="D445" s="62"/>
      <c r="E445" s="62">
        <f>(E443*100)/41</f>
        <v>98.023170731707296</v>
      </c>
      <c r="F445" s="62">
        <f>(F443*100)/45</f>
        <v>83.445999999999984</v>
      </c>
      <c r="G445" s="62">
        <f>(G443*100)/195</f>
        <v>82.930256410256405</v>
      </c>
      <c r="H445" s="62">
        <f>(H443*100)/1350</f>
        <v>85.089851851851861</v>
      </c>
      <c r="I445" s="62"/>
      <c r="J445" s="62"/>
      <c r="K445" s="62"/>
      <c r="L445" s="62"/>
      <c r="M445" s="62"/>
      <c r="N445" s="62"/>
      <c r="O445" s="62"/>
      <c r="P445" s="62"/>
      <c r="Q445" s="62"/>
      <c r="R445" s="5"/>
      <c r="S445" s="5"/>
      <c r="T445" s="5"/>
      <c r="U445" s="5"/>
    </row>
    <row r="446" spans="1:30" ht="18.75" x14ac:dyDescent="0.3">
      <c r="A446" s="131"/>
      <c r="B446" s="143"/>
      <c r="C446" s="61" t="s">
        <v>29</v>
      </c>
      <c r="D446" s="62"/>
      <c r="E446" s="62">
        <f>(E444*100)/32</f>
        <v>103.89687499999999</v>
      </c>
      <c r="F446" s="62">
        <f>(F444*100)/35</f>
        <v>100.93428571428571</v>
      </c>
      <c r="G446" s="62">
        <f>(G444*100)/152</f>
        <v>83.003947368421052</v>
      </c>
      <c r="H446" s="62">
        <f>(H444*100)/1050</f>
        <v>91.024380952380938</v>
      </c>
      <c r="I446" s="62"/>
      <c r="J446" s="62"/>
      <c r="K446" s="62"/>
      <c r="L446" s="62"/>
      <c r="M446" s="62"/>
      <c r="N446" s="62"/>
      <c r="O446" s="62"/>
      <c r="P446" s="62"/>
      <c r="Q446" s="62"/>
      <c r="R446" s="5"/>
      <c r="S446" s="5"/>
      <c r="T446" s="5"/>
      <c r="U446" s="5"/>
    </row>
    <row r="447" spans="1:30" ht="22.3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30" ht="21.95" customHeight="1" x14ac:dyDescent="0.3">
      <c r="A448" s="141" t="s">
        <v>170</v>
      </c>
      <c r="B448" s="141"/>
      <c r="C448" s="141"/>
      <c r="D448" s="141"/>
      <c r="E448" s="141"/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5"/>
      <c r="S448" s="5"/>
      <c r="T448" s="5"/>
      <c r="U448" s="5"/>
    </row>
    <row r="449" spans="1:21" ht="18.399999999999999" customHeight="1" x14ac:dyDescent="0.3">
      <c r="A449" s="144" t="s">
        <v>171</v>
      </c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5"/>
      <c r="S449" s="5"/>
      <c r="T449" s="5"/>
      <c r="U449" s="5"/>
    </row>
    <row r="450" spans="1:21" ht="20.65" customHeight="1" x14ac:dyDescent="0.3">
      <c r="A450" s="141" t="s">
        <v>172</v>
      </c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5"/>
      <c r="S450" s="5"/>
      <c r="T450" s="5"/>
      <c r="U450" s="5"/>
    </row>
    <row r="451" spans="1:21" ht="18.75" customHeight="1" x14ac:dyDescent="0.3">
      <c r="A451" s="141" t="s">
        <v>173</v>
      </c>
      <c r="B451" s="141"/>
      <c r="C451" s="141"/>
      <c r="D451" s="141"/>
      <c r="E451" s="141"/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  <c r="R451" s="5"/>
      <c r="S451" s="5"/>
      <c r="T451" s="5"/>
      <c r="U451" s="5"/>
    </row>
    <row r="452" spans="1:21" ht="19.5" customHeight="1" x14ac:dyDescent="0.3">
      <c r="A452" s="141" t="s">
        <v>174</v>
      </c>
      <c r="B452" s="141"/>
      <c r="C452" s="141"/>
      <c r="D452" s="141"/>
      <c r="E452" s="141"/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  <c r="R452" s="5"/>
      <c r="S452" s="5"/>
      <c r="T452" s="5"/>
      <c r="U452" s="5"/>
    </row>
    <row r="453" spans="1:21" ht="18.75" customHeight="1" x14ac:dyDescent="0.3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5"/>
      <c r="S453" s="5"/>
      <c r="T453" s="5"/>
      <c r="U453" s="5"/>
    </row>
    <row r="454" spans="1:21" ht="18.75" customHeight="1" x14ac:dyDescent="0.3">
      <c r="A454" s="142" t="s">
        <v>175</v>
      </c>
      <c r="B454" s="142"/>
      <c r="C454" s="65"/>
      <c r="E454" s="64"/>
      <c r="F454" s="65"/>
      <c r="G454" s="65"/>
      <c r="H454" s="141" t="s">
        <v>223</v>
      </c>
      <c r="I454" s="141"/>
      <c r="J454" s="65"/>
      <c r="K454" s="65"/>
      <c r="L454" s="65"/>
      <c r="M454" s="65"/>
      <c r="N454" s="65"/>
      <c r="O454" s="65"/>
      <c r="P454" s="65"/>
      <c r="Q454" s="65"/>
      <c r="R454" s="5"/>
      <c r="S454" s="5"/>
      <c r="T454" s="5"/>
      <c r="U454" s="5"/>
    </row>
    <row r="455" spans="1:21" ht="18.75" customHeight="1" x14ac:dyDescent="0.3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5"/>
      <c r="S455" s="5"/>
      <c r="T455" s="5"/>
      <c r="U455" s="5"/>
    </row>
    <row r="456" spans="1:21" ht="20.45" customHeight="1" x14ac:dyDescent="0.3">
      <c r="A456" s="142"/>
      <c r="B456" s="142"/>
      <c r="C456" s="65"/>
      <c r="D456" s="141"/>
      <c r="E456" s="141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5"/>
      <c r="S456" s="5"/>
      <c r="T456" s="5"/>
      <c r="U456" s="5"/>
    </row>
    <row r="457" spans="1:21" ht="18.75" customHeight="1" x14ac:dyDescent="0.3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5"/>
      <c r="S457" s="5"/>
      <c r="T457" s="5"/>
      <c r="U457" s="5"/>
    </row>
    <row r="458" spans="1:21" ht="18.75" customHeight="1" x14ac:dyDescent="0.3">
      <c r="R458" s="5"/>
      <c r="S458" s="5"/>
      <c r="T458" s="5"/>
      <c r="U458" s="5"/>
    </row>
  </sheetData>
  <mergeCells count="469">
    <mergeCell ref="A452:Q452"/>
    <mergeCell ref="A454:B454"/>
    <mergeCell ref="H454:I454"/>
    <mergeCell ref="A456:B456"/>
    <mergeCell ref="D456:E456"/>
    <mergeCell ref="A441:A442"/>
    <mergeCell ref="A443:A444"/>
    <mergeCell ref="B443:B444"/>
    <mergeCell ref="A445:A446"/>
    <mergeCell ref="B445:B446"/>
    <mergeCell ref="A448:Q448"/>
    <mergeCell ref="A449:Q449"/>
    <mergeCell ref="A450:Q450"/>
    <mergeCell ref="A451:Q451"/>
    <mergeCell ref="A431:A438"/>
    <mergeCell ref="B431:B432"/>
    <mergeCell ref="Q431:Q432"/>
    <mergeCell ref="B433:B434"/>
    <mergeCell ref="Q433:Q434"/>
    <mergeCell ref="R433:R434"/>
    <mergeCell ref="B435:B436"/>
    <mergeCell ref="Q435:Q436"/>
    <mergeCell ref="A439:A440"/>
    <mergeCell ref="A411:A430"/>
    <mergeCell ref="B411:B412"/>
    <mergeCell ref="Q411:Q412"/>
    <mergeCell ref="B413:B414"/>
    <mergeCell ref="Q413:Q414"/>
    <mergeCell ref="B415:B416"/>
    <mergeCell ref="Q415:Q416"/>
    <mergeCell ref="B419:B420"/>
    <mergeCell ref="Q419:Q420"/>
    <mergeCell ref="B423:B424"/>
    <mergeCell ref="Q423:Q424"/>
    <mergeCell ref="B425:B426"/>
    <mergeCell ref="Q425:Q426"/>
    <mergeCell ref="B427:B428"/>
    <mergeCell ref="Q427:Q428"/>
    <mergeCell ref="B417:B418"/>
    <mergeCell ref="Q417:Q418"/>
    <mergeCell ref="B421:B422"/>
    <mergeCell ref="Q421:Q422"/>
    <mergeCell ref="A396:Q396"/>
    <mergeCell ref="A397:A406"/>
    <mergeCell ref="B397:B398"/>
    <mergeCell ref="Q397:Q398"/>
    <mergeCell ref="B399:B400"/>
    <mergeCell ref="Q399:Q402"/>
    <mergeCell ref="B403:B404"/>
    <mergeCell ref="Q403:Q404"/>
    <mergeCell ref="A407:A410"/>
    <mergeCell ref="B407:B410"/>
    <mergeCell ref="Q407:Q408"/>
    <mergeCell ref="Q409:Q410"/>
    <mergeCell ref="B401:B402"/>
    <mergeCell ref="A394:A395"/>
    <mergeCell ref="B394:B395"/>
    <mergeCell ref="C394:C395"/>
    <mergeCell ref="D394:D395"/>
    <mergeCell ref="E394:G394"/>
    <mergeCell ref="H394:H395"/>
    <mergeCell ref="I394:L394"/>
    <mergeCell ref="M394:P394"/>
    <mergeCell ref="Q394:Q395"/>
    <mergeCell ref="A382:A391"/>
    <mergeCell ref="B382:B383"/>
    <mergeCell ref="Q382:Q383"/>
    <mergeCell ref="B384:B385"/>
    <mergeCell ref="Q384:Q385"/>
    <mergeCell ref="B386:B387"/>
    <mergeCell ref="Q386:Q387"/>
    <mergeCell ref="B388:B389"/>
    <mergeCell ref="Q388:Q389"/>
    <mergeCell ref="A364:A381"/>
    <mergeCell ref="B364:B365"/>
    <mergeCell ref="Q364:Q365"/>
    <mergeCell ref="B366:B367"/>
    <mergeCell ref="Q366:Q367"/>
    <mergeCell ref="B368:B369"/>
    <mergeCell ref="Q368:Q369"/>
    <mergeCell ref="B370:B371"/>
    <mergeCell ref="Q370:Q371"/>
    <mergeCell ref="B372:B373"/>
    <mergeCell ref="Q372:Q373"/>
    <mergeCell ref="B374:B375"/>
    <mergeCell ref="Q374:Q375"/>
    <mergeCell ref="B376:B377"/>
    <mergeCell ref="Q376:Q377"/>
    <mergeCell ref="B378:B379"/>
    <mergeCell ref="Q378:Q379"/>
    <mergeCell ref="A349:Q349"/>
    <mergeCell ref="A350:A359"/>
    <mergeCell ref="B350:B351"/>
    <mergeCell ref="Q350:Q351"/>
    <mergeCell ref="B352:B353"/>
    <mergeCell ref="Q352:Q355"/>
    <mergeCell ref="B356:B357"/>
    <mergeCell ref="Q356:Q357"/>
    <mergeCell ref="A360:A363"/>
    <mergeCell ref="B360:B363"/>
    <mergeCell ref="Q360:Q361"/>
    <mergeCell ref="Q362:Q363"/>
    <mergeCell ref="B354:B355"/>
    <mergeCell ref="A339:A344"/>
    <mergeCell ref="B339:B340"/>
    <mergeCell ref="Q339:Q340"/>
    <mergeCell ref="B341:B342"/>
    <mergeCell ref="Q341:Q342"/>
    <mergeCell ref="R341:T341"/>
    <mergeCell ref="A345:A346"/>
    <mergeCell ref="A347:A348"/>
    <mergeCell ref="B347:B348"/>
    <mergeCell ref="C347:C348"/>
    <mergeCell ref="D347:D348"/>
    <mergeCell ref="E347:G347"/>
    <mergeCell ref="H347:H348"/>
    <mergeCell ref="I347:L347"/>
    <mergeCell ref="M347:P347"/>
    <mergeCell ref="Q347:Q348"/>
    <mergeCell ref="A325:A338"/>
    <mergeCell ref="B325:B326"/>
    <mergeCell ref="Q325:Q326"/>
    <mergeCell ref="B327:B328"/>
    <mergeCell ref="Q327:Q328"/>
    <mergeCell ref="B329:B330"/>
    <mergeCell ref="Q329:Q330"/>
    <mergeCell ref="B331:B332"/>
    <mergeCell ref="Q331:Q332"/>
    <mergeCell ref="B333:B334"/>
    <mergeCell ref="Q333:Q334"/>
    <mergeCell ref="B335:B336"/>
    <mergeCell ref="Q335:Q336"/>
    <mergeCell ref="A310:Q310"/>
    <mergeCell ref="A311:A320"/>
    <mergeCell ref="B311:B312"/>
    <mergeCell ref="Q311:Q312"/>
    <mergeCell ref="B313:B314"/>
    <mergeCell ref="Q313:Q316"/>
    <mergeCell ref="B317:B318"/>
    <mergeCell ref="Q317:Q318"/>
    <mergeCell ref="A321:A324"/>
    <mergeCell ref="B321:B324"/>
    <mergeCell ref="Q321:Q322"/>
    <mergeCell ref="Q323:Q324"/>
    <mergeCell ref="B315:B316"/>
    <mergeCell ref="A298:A305"/>
    <mergeCell ref="B298:B299"/>
    <mergeCell ref="Q298:Q299"/>
    <mergeCell ref="B300:B301"/>
    <mergeCell ref="Q300:Q301"/>
    <mergeCell ref="B302:B303"/>
    <mergeCell ref="Q302:Q303"/>
    <mergeCell ref="A306:A307"/>
    <mergeCell ref="A308:A309"/>
    <mergeCell ref="B308:B309"/>
    <mergeCell ref="C308:C309"/>
    <mergeCell ref="D308:D309"/>
    <mergeCell ref="E308:G308"/>
    <mergeCell ref="H308:H309"/>
    <mergeCell ref="I308:L308"/>
    <mergeCell ref="M308:P308"/>
    <mergeCell ref="Q308:Q309"/>
    <mergeCell ref="A280:A297"/>
    <mergeCell ref="B280:B281"/>
    <mergeCell ref="Q280:Q281"/>
    <mergeCell ref="B282:B283"/>
    <mergeCell ref="Q282:Q283"/>
    <mergeCell ref="B284:B285"/>
    <mergeCell ref="Q284:Q285"/>
    <mergeCell ref="B286:B287"/>
    <mergeCell ref="Q286:Q287"/>
    <mergeCell ref="B288:B289"/>
    <mergeCell ref="Q288:Q289"/>
    <mergeCell ref="B290:B291"/>
    <mergeCell ref="Q290:Q291"/>
    <mergeCell ref="B292:B293"/>
    <mergeCell ref="Q292:Q293"/>
    <mergeCell ref="B294:B295"/>
    <mergeCell ref="Q294:Q295"/>
    <mergeCell ref="A267:Q267"/>
    <mergeCell ref="A268:A277"/>
    <mergeCell ref="B268:B269"/>
    <mergeCell ref="Q268:Q269"/>
    <mergeCell ref="B270:B271"/>
    <mergeCell ref="B274:B275"/>
    <mergeCell ref="Q274:Q275"/>
    <mergeCell ref="A278:A279"/>
    <mergeCell ref="B278:B279"/>
    <mergeCell ref="Q278:Q279"/>
    <mergeCell ref="B272:B273"/>
    <mergeCell ref="Q271:Q273"/>
    <mergeCell ref="A257:A262"/>
    <mergeCell ref="B257:B258"/>
    <mergeCell ref="Q257:Q258"/>
    <mergeCell ref="B259:B260"/>
    <mergeCell ref="Q259:Q260"/>
    <mergeCell ref="A263:A264"/>
    <mergeCell ref="A265:A266"/>
    <mergeCell ref="B265:B266"/>
    <mergeCell ref="C265:C266"/>
    <mergeCell ref="D265:D266"/>
    <mergeCell ref="E265:G265"/>
    <mergeCell ref="H265:H266"/>
    <mergeCell ref="I265:L265"/>
    <mergeCell ref="M265:P265"/>
    <mergeCell ref="Q265:Q266"/>
    <mergeCell ref="A239:A242"/>
    <mergeCell ref="B239:B242"/>
    <mergeCell ref="Q239:Q240"/>
    <mergeCell ref="Q241:Q242"/>
    <mergeCell ref="A243:A256"/>
    <mergeCell ref="B243:B244"/>
    <mergeCell ref="Q243:Q244"/>
    <mergeCell ref="B245:B246"/>
    <mergeCell ref="Q245:Q246"/>
    <mergeCell ref="B247:B248"/>
    <mergeCell ref="Q247:Q248"/>
    <mergeCell ref="B249:B250"/>
    <mergeCell ref="Q249:Q250"/>
    <mergeCell ref="B251:B252"/>
    <mergeCell ref="Q251:Q252"/>
    <mergeCell ref="B253:B254"/>
    <mergeCell ref="Q253:Q254"/>
    <mergeCell ref="A225:Q225"/>
    <mergeCell ref="A226:Q226"/>
    <mergeCell ref="A227:A238"/>
    <mergeCell ref="B227:B228"/>
    <mergeCell ref="Q227:Q228"/>
    <mergeCell ref="B229:B230"/>
    <mergeCell ref="Q229:Q230"/>
    <mergeCell ref="B231:B232"/>
    <mergeCell ref="Q231:Q234"/>
    <mergeCell ref="B235:B236"/>
    <mergeCell ref="Q235:Q236"/>
    <mergeCell ref="B233:B234"/>
    <mergeCell ref="A215:A220"/>
    <mergeCell ref="B215:B216"/>
    <mergeCell ref="Q215:Q216"/>
    <mergeCell ref="B217:B218"/>
    <mergeCell ref="Q217:Q218"/>
    <mergeCell ref="A221:A222"/>
    <mergeCell ref="A223:A224"/>
    <mergeCell ref="B223:B224"/>
    <mergeCell ref="C223:C224"/>
    <mergeCell ref="D223:D224"/>
    <mergeCell ref="E223:G223"/>
    <mergeCell ref="H223:H224"/>
    <mergeCell ref="I223:L223"/>
    <mergeCell ref="M223:P223"/>
    <mergeCell ref="Q223:Q224"/>
    <mergeCell ref="A193:A196"/>
    <mergeCell ref="B193:B196"/>
    <mergeCell ref="Q193:Q194"/>
    <mergeCell ref="Q195:Q196"/>
    <mergeCell ref="A197:A214"/>
    <mergeCell ref="B197:B198"/>
    <mergeCell ref="Q197:Q198"/>
    <mergeCell ref="B199:B200"/>
    <mergeCell ref="Q199:Q200"/>
    <mergeCell ref="B201:B202"/>
    <mergeCell ref="Q201:Q202"/>
    <mergeCell ref="B203:B204"/>
    <mergeCell ref="Q203:Q204"/>
    <mergeCell ref="B205:B206"/>
    <mergeCell ref="Q205:Q206"/>
    <mergeCell ref="B207:B208"/>
    <mergeCell ref="Q207:Q208"/>
    <mergeCell ref="B209:B210"/>
    <mergeCell ref="Q209:Q210"/>
    <mergeCell ref="B211:B212"/>
    <mergeCell ref="Q211:Q212"/>
    <mergeCell ref="Q180:Q181"/>
    <mergeCell ref="A182:Q182"/>
    <mergeCell ref="A183:A192"/>
    <mergeCell ref="B183:B184"/>
    <mergeCell ref="Q183:Q184"/>
    <mergeCell ref="B185:B186"/>
    <mergeCell ref="Q185:Q188"/>
    <mergeCell ref="B189:B190"/>
    <mergeCell ref="Q189:Q190"/>
    <mergeCell ref="B187:B188"/>
    <mergeCell ref="A178:A179"/>
    <mergeCell ref="A180:A181"/>
    <mergeCell ref="B180:B181"/>
    <mergeCell ref="C180:C181"/>
    <mergeCell ref="D180:D181"/>
    <mergeCell ref="E180:G180"/>
    <mergeCell ref="H180:H181"/>
    <mergeCell ref="I180:L180"/>
    <mergeCell ref="M180:P180"/>
    <mergeCell ref="A168:A177"/>
    <mergeCell ref="B168:B169"/>
    <mergeCell ref="Q168:Q169"/>
    <mergeCell ref="B170:B171"/>
    <mergeCell ref="Q170:Q171"/>
    <mergeCell ref="B172:B173"/>
    <mergeCell ref="Q172:Q173"/>
    <mergeCell ref="B174:B175"/>
    <mergeCell ref="Q174:Q175"/>
    <mergeCell ref="A148:A167"/>
    <mergeCell ref="B148:B149"/>
    <mergeCell ref="Q148:Q149"/>
    <mergeCell ref="B150:B151"/>
    <mergeCell ref="Q150:Q151"/>
    <mergeCell ref="R150:T150"/>
    <mergeCell ref="B152:B153"/>
    <mergeCell ref="Q152:Q153"/>
    <mergeCell ref="B154:B155"/>
    <mergeCell ref="Q154:Q155"/>
    <mergeCell ref="B156:B157"/>
    <mergeCell ref="Q156:Q157"/>
    <mergeCell ref="B158:B159"/>
    <mergeCell ref="Q158:Q159"/>
    <mergeCell ref="B160:B161"/>
    <mergeCell ref="Q160:Q161"/>
    <mergeCell ref="B162:B163"/>
    <mergeCell ref="Q162:Q163"/>
    <mergeCell ref="B164:B165"/>
    <mergeCell ref="Q164:Q165"/>
    <mergeCell ref="A133:Q133"/>
    <mergeCell ref="A134:A143"/>
    <mergeCell ref="B134:B135"/>
    <mergeCell ref="Q134:Q135"/>
    <mergeCell ref="B136:B137"/>
    <mergeCell ref="Q136:Q139"/>
    <mergeCell ref="B140:B141"/>
    <mergeCell ref="Q140:Q141"/>
    <mergeCell ref="A144:A147"/>
    <mergeCell ref="B144:B147"/>
    <mergeCell ref="Q144:Q145"/>
    <mergeCell ref="Q146:Q147"/>
    <mergeCell ref="B138:B139"/>
    <mergeCell ref="A123:A128"/>
    <mergeCell ref="B123:B124"/>
    <mergeCell ref="Q123:Q124"/>
    <mergeCell ref="B125:B126"/>
    <mergeCell ref="Q125:Q126"/>
    <mergeCell ref="A129:A130"/>
    <mergeCell ref="A131:A132"/>
    <mergeCell ref="B131:B132"/>
    <mergeCell ref="C131:C132"/>
    <mergeCell ref="D131:D132"/>
    <mergeCell ref="E131:G131"/>
    <mergeCell ref="H131:H132"/>
    <mergeCell ref="I131:L131"/>
    <mergeCell ref="M131:P131"/>
    <mergeCell ref="Q131:Q132"/>
    <mergeCell ref="A109:A122"/>
    <mergeCell ref="B109:B110"/>
    <mergeCell ref="Q109:Q110"/>
    <mergeCell ref="B111:B112"/>
    <mergeCell ref="Q111:Q112"/>
    <mergeCell ref="B113:B114"/>
    <mergeCell ref="Q113:Q114"/>
    <mergeCell ref="B115:B116"/>
    <mergeCell ref="Q115:Q116"/>
    <mergeCell ref="B117:B118"/>
    <mergeCell ref="Q117:Q118"/>
    <mergeCell ref="B119:B120"/>
    <mergeCell ref="Q119:Q120"/>
    <mergeCell ref="A97:Q97"/>
    <mergeCell ref="A98:A106"/>
    <mergeCell ref="B98:B99"/>
    <mergeCell ref="Q98:Q99"/>
    <mergeCell ref="Q100:Q102"/>
    <mergeCell ref="B103:B104"/>
    <mergeCell ref="Q103:Q104"/>
    <mergeCell ref="A107:A108"/>
    <mergeCell ref="B107:B108"/>
    <mergeCell ref="Q107:Q108"/>
    <mergeCell ref="B101:B102"/>
    <mergeCell ref="A85:A92"/>
    <mergeCell ref="B85:B86"/>
    <mergeCell ref="Q85:Q86"/>
    <mergeCell ref="B87:B88"/>
    <mergeCell ref="Q87:Q88"/>
    <mergeCell ref="B89:B90"/>
    <mergeCell ref="Q89:Q90"/>
    <mergeCell ref="A93:A94"/>
    <mergeCell ref="A95:A96"/>
    <mergeCell ref="B95:B96"/>
    <mergeCell ref="C95:C96"/>
    <mergeCell ref="D95:D96"/>
    <mergeCell ref="E95:G95"/>
    <mergeCell ref="I95:L95"/>
    <mergeCell ref="M95:P95"/>
    <mergeCell ref="Q95:Q96"/>
    <mergeCell ref="A71:A84"/>
    <mergeCell ref="B71:B72"/>
    <mergeCell ref="Q71:Q72"/>
    <mergeCell ref="B73:B74"/>
    <mergeCell ref="Q73:Q74"/>
    <mergeCell ref="B75:B76"/>
    <mergeCell ref="Q75:Q76"/>
    <mergeCell ref="B77:B78"/>
    <mergeCell ref="Q77:Q78"/>
    <mergeCell ref="B79:B80"/>
    <mergeCell ref="Q79:Q80"/>
    <mergeCell ref="B81:B82"/>
    <mergeCell ref="Q81:Q82"/>
    <mergeCell ref="A55:Q55"/>
    <mergeCell ref="A56:A66"/>
    <mergeCell ref="B56:B57"/>
    <mergeCell ref="Q56:Q57"/>
    <mergeCell ref="Q60:Q62"/>
    <mergeCell ref="B63:B64"/>
    <mergeCell ref="Q63:Q64"/>
    <mergeCell ref="A67:A70"/>
    <mergeCell ref="B67:B70"/>
    <mergeCell ref="Q67:Q68"/>
    <mergeCell ref="Q69:Q70"/>
    <mergeCell ref="B59:B60"/>
    <mergeCell ref="B61:B62"/>
    <mergeCell ref="A45:A50"/>
    <mergeCell ref="B45:B46"/>
    <mergeCell ref="Q45:Q46"/>
    <mergeCell ref="B47:B48"/>
    <mergeCell ref="Q47:Q48"/>
    <mergeCell ref="A51:A52"/>
    <mergeCell ref="A53:A54"/>
    <mergeCell ref="B53:B54"/>
    <mergeCell ref="C53:C54"/>
    <mergeCell ref="D53:D54"/>
    <mergeCell ref="E53:G53"/>
    <mergeCell ref="H53:H54"/>
    <mergeCell ref="I53:L53"/>
    <mergeCell ref="M53:P53"/>
    <mergeCell ref="Q53:Q54"/>
    <mergeCell ref="A27:A30"/>
    <mergeCell ref="B27:B30"/>
    <mergeCell ref="Q27:Q28"/>
    <mergeCell ref="Q29:Q30"/>
    <mergeCell ref="A33:A44"/>
    <mergeCell ref="B33:B34"/>
    <mergeCell ref="Q33:Q34"/>
    <mergeCell ref="B35:B36"/>
    <mergeCell ref="Q35:Q36"/>
    <mergeCell ref="B37:B38"/>
    <mergeCell ref="Q37:Q38"/>
    <mergeCell ref="B39:B40"/>
    <mergeCell ref="Q39:Q40"/>
    <mergeCell ref="B41:B42"/>
    <mergeCell ref="Q41:Q42"/>
    <mergeCell ref="B31:B32"/>
    <mergeCell ref="Q31:Q32"/>
    <mergeCell ref="A8:Q8"/>
    <mergeCell ref="A9:Q9"/>
    <mergeCell ref="A11:A12"/>
    <mergeCell ref="B11:B12"/>
    <mergeCell ref="C11:C12"/>
    <mergeCell ref="D11:D12"/>
    <mergeCell ref="E11:G11"/>
    <mergeCell ref="H11:H12"/>
    <mergeCell ref="I11:L11"/>
    <mergeCell ref="M11:P11"/>
    <mergeCell ref="Q11:Q12"/>
    <mergeCell ref="A13:Q13"/>
    <mergeCell ref="A14:Q14"/>
    <mergeCell ref="A15:A26"/>
    <mergeCell ref="B15:B16"/>
    <mergeCell ref="Q15:Q16"/>
    <mergeCell ref="B17:B18"/>
    <mergeCell ref="Q17:Q18"/>
    <mergeCell ref="B19:B20"/>
    <mergeCell ref="Q19:Q20"/>
    <mergeCell ref="B23:B24"/>
    <mergeCell ref="Q23:Q24"/>
    <mergeCell ref="B21:B22"/>
    <mergeCell ref="Q21:Q22"/>
  </mergeCells>
  <pageMargins left="0.905555555555556" right="0.196527777777778" top="0.196527777777778" bottom="0.196527777777778" header="0.511811023622047" footer="0.511811023622047"/>
  <pageSetup paperSize="9" scale="53" orientation="landscape" horizontalDpi="300" verticalDpi="300" r:id="rId1"/>
  <rowBreaks count="9" manualBreakCount="9">
    <brk id="52" max="16383" man="1"/>
    <brk id="94" max="16383" man="1"/>
    <brk id="130" max="16383" man="1"/>
    <brk id="179" max="16383" man="1"/>
    <brk id="222" max="16383" man="1"/>
    <brk id="264" max="16383" man="1"/>
    <brk id="307" max="16383" man="1"/>
    <brk id="346" max="16383" man="1"/>
    <brk id="393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Меню на 2021 год</vt:lpstr>
      <vt:lpstr>'Меню на 2021 год'!Print_Area_0</vt:lpstr>
      <vt:lpstr>'Меню на 2021 год'!Print_Area_0_0</vt:lpstr>
      <vt:lpstr>'Меню на 2021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ДетСад44</cp:lastModifiedBy>
  <cp:revision>174</cp:revision>
  <cp:lastPrinted>2025-05-16T06:42:50Z</cp:lastPrinted>
  <dcterms:created xsi:type="dcterms:W3CDTF">2016-12-12T11:29:53Z</dcterms:created>
  <dcterms:modified xsi:type="dcterms:W3CDTF">2025-05-16T06:42:58Z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