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\Desktop\Новая папка (10)\"/>
    </mc:Choice>
  </mc:AlternateContent>
  <bookViews>
    <workbookView xWindow="0" yWindow="0" windowWidth="16380" windowHeight="8190" tabRatio="500"/>
  </bookViews>
  <sheets>
    <sheet name="14.11.2016 (10)" sheetId="13" r:id="rId1"/>
    <sheet name="14.11.2016 (9)" sheetId="12" r:id="rId2"/>
    <sheet name="14.11.2016 (8)" sheetId="11" r:id="rId3"/>
    <sheet name="14.11.2016 (7)" sheetId="10" r:id="rId4"/>
    <sheet name="14.11.2016 (6)" sheetId="8" r:id="rId5"/>
    <sheet name="14.11.2016 (5)" sheetId="7" r:id="rId6"/>
    <sheet name="14.11.2016 (4)" sheetId="6" r:id="rId7"/>
    <sheet name="14.11.2016 (3)" sheetId="5" r:id="rId8"/>
    <sheet name="14.11.2016 (2)" sheetId="4" r:id="rId9"/>
    <sheet name="14.11.2016" sheetId="1" r:id="rId10"/>
    <sheet name="Лист2" sheetId="2" r:id="rId11"/>
    <sheet name="Лист3" sheetId="3" r:id="rId12"/>
  </sheets>
  <definedNames>
    <definedName name="Print_Area_0" localSheetId="9">'14.11.2016'!$A$1:$AL$61</definedName>
    <definedName name="Print_Area_0" localSheetId="0">'14.11.2016 (10)'!$A$1:$AL$62</definedName>
    <definedName name="Print_Area_0" localSheetId="8">'14.11.2016 (2)'!$A$1:$AL$63</definedName>
    <definedName name="Print_Area_0" localSheetId="7">'14.11.2016 (3)'!$A$1:$AL$61</definedName>
    <definedName name="Print_Area_0" localSheetId="6">'14.11.2016 (4)'!$A$1:$AL$63</definedName>
    <definedName name="Print_Area_0" localSheetId="5">'14.11.2016 (5)'!$A$1:$AL$64</definedName>
    <definedName name="Print_Area_0" localSheetId="4">'14.11.2016 (6)'!$A$1:$AL$64</definedName>
    <definedName name="Print_Area_0" localSheetId="3">'14.11.2016 (7)'!$A$1:$AL$66</definedName>
    <definedName name="Print_Area_0" localSheetId="2">'14.11.2016 (8)'!$A$1:$AL$59</definedName>
    <definedName name="Print_Area_0" localSheetId="1">'14.11.2016 (9)'!$A$1:$AL$61</definedName>
    <definedName name="_xlnm.Print_Area" localSheetId="9">'14.11.2016'!$A$1:$AL$65</definedName>
    <definedName name="_xlnm.Print_Area" localSheetId="0">'14.11.2016 (10)'!$A$1:$AL$66</definedName>
    <definedName name="_xlnm.Print_Area" localSheetId="8">'14.11.2016 (2)'!$A$1:$AL$70</definedName>
    <definedName name="_xlnm.Print_Area" localSheetId="7">'14.11.2016 (3)'!$A$1:$AL$65</definedName>
    <definedName name="_xlnm.Print_Area" localSheetId="6">'14.11.2016 (4)'!$A$1:$AL$67</definedName>
    <definedName name="_xlnm.Print_Area" localSheetId="5">'14.11.2016 (5)'!$A$1:$AL$68</definedName>
    <definedName name="_xlnm.Print_Area" localSheetId="4">'14.11.2016 (6)'!$A$1:$AL$68</definedName>
    <definedName name="_xlnm.Print_Area" localSheetId="3">'14.11.2016 (7)'!$A$1:$AL$70</definedName>
    <definedName name="_xlnm.Print_Area" localSheetId="2">'14.11.2016 (8)'!$A$1:$AL$63</definedName>
    <definedName name="_xlnm.Print_Area" localSheetId="1">'14.11.2016 (9)'!$A$1:$AL$65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" i="13" l="1"/>
  <c r="N10" i="13" s="1"/>
  <c r="M14" i="13"/>
  <c r="E19" i="13"/>
  <c r="G19" i="13" s="1"/>
  <c r="Q19" i="13"/>
  <c r="S19" i="13" s="1"/>
  <c r="E20" i="13"/>
  <c r="Q20" i="13"/>
  <c r="E21" i="13"/>
  <c r="Q21" i="13"/>
  <c r="AK21" i="13"/>
  <c r="AL21" i="13" s="1"/>
  <c r="E22" i="13"/>
  <c r="AL22" i="13"/>
  <c r="E23" i="13"/>
  <c r="Q23" i="13"/>
  <c r="AK23" i="13"/>
  <c r="AL23" i="13" s="1"/>
  <c r="E24" i="13"/>
  <c r="Q24" i="13"/>
  <c r="AK24" i="13"/>
  <c r="AL24" i="13"/>
  <c r="E25" i="13"/>
  <c r="Q25" i="13"/>
  <c r="AK25" i="13"/>
  <c r="AL25" i="13" s="1"/>
  <c r="E26" i="13"/>
  <c r="Q26" i="13"/>
  <c r="AK26" i="13"/>
  <c r="AL26" i="13"/>
  <c r="E27" i="13"/>
  <c r="G27" i="13"/>
  <c r="Q27" i="13"/>
  <c r="S27" i="13"/>
  <c r="AK27" i="13"/>
  <c r="AL27" i="13" s="1"/>
  <c r="E28" i="13"/>
  <c r="Q28" i="13"/>
  <c r="AK28" i="13"/>
  <c r="AL28" i="13"/>
  <c r="E29" i="13"/>
  <c r="G29" i="13"/>
  <c r="Q29" i="13"/>
  <c r="S29" i="13"/>
  <c r="AK29" i="13"/>
  <c r="AL29" i="13" s="1"/>
  <c r="E31" i="13"/>
  <c r="G31" i="13"/>
  <c r="Q31" i="13"/>
  <c r="S31" i="13"/>
  <c r="AK31" i="13"/>
  <c r="AL31" i="13"/>
  <c r="E32" i="13"/>
  <c r="G32" i="13"/>
  <c r="Q32" i="13"/>
  <c r="S32" i="13"/>
  <c r="AK32" i="13"/>
  <c r="AL32" i="13" s="1"/>
  <c r="E33" i="13"/>
  <c r="G33" i="13"/>
  <c r="Q33" i="13"/>
  <c r="S33" i="13"/>
  <c r="AK33" i="13"/>
  <c r="AL33" i="13"/>
  <c r="E34" i="13"/>
  <c r="G34" i="13"/>
  <c r="Q34" i="13"/>
  <c r="S34" i="13"/>
  <c r="AK34" i="13"/>
  <c r="AL34" i="13" s="1"/>
  <c r="E35" i="13"/>
  <c r="G35" i="13"/>
  <c r="Q35" i="13"/>
  <c r="S35" i="13"/>
  <c r="AK35" i="13"/>
  <c r="AL35" i="13"/>
  <c r="E38" i="13"/>
  <c r="G38" i="13"/>
  <c r="Q38" i="13"/>
  <c r="S38" i="13"/>
  <c r="AK38" i="13"/>
  <c r="AL38" i="13" s="1"/>
  <c r="E39" i="13"/>
  <c r="G39" i="13"/>
  <c r="Q39" i="13"/>
  <c r="S39" i="13"/>
  <c r="AK39" i="13"/>
  <c r="AL39" i="13"/>
  <c r="E40" i="13"/>
  <c r="Q40" i="13"/>
  <c r="AJ40" i="13"/>
  <c r="AK40" i="13"/>
  <c r="AL40" i="13" s="1"/>
  <c r="E41" i="13"/>
  <c r="AJ41" i="13"/>
  <c r="AK41" i="13"/>
  <c r="AL41" i="13" s="1"/>
  <c r="E42" i="13"/>
  <c r="AJ42" i="13"/>
  <c r="AJ43" i="13"/>
  <c r="AJ44" i="13"/>
  <c r="AJ45" i="13"/>
  <c r="S24" i="13" l="1"/>
  <c r="S26" i="13"/>
  <c r="S28" i="13"/>
  <c r="U19" i="13"/>
  <c r="S20" i="13"/>
  <c r="S21" i="13"/>
  <c r="S40" i="13" s="1"/>
  <c r="S22" i="13"/>
  <c r="S23" i="13"/>
  <c r="S25" i="13"/>
  <c r="G22" i="13"/>
  <c r="G24" i="13"/>
  <c r="G26" i="13"/>
  <c r="G28" i="13"/>
  <c r="I19" i="13"/>
  <c r="G20" i="13"/>
  <c r="G21" i="13"/>
  <c r="G23" i="13"/>
  <c r="G25" i="13"/>
  <c r="M10" i="12"/>
  <c r="N10" i="12"/>
  <c r="M14" i="12"/>
  <c r="E19" i="12"/>
  <c r="Q19" i="12"/>
  <c r="E21" i="12"/>
  <c r="AK21" i="12"/>
  <c r="AL21" i="12" s="1"/>
  <c r="AJ22" i="12"/>
  <c r="AL22" i="12"/>
  <c r="E23" i="12"/>
  <c r="AK23" i="12"/>
  <c r="AL23" i="12" s="1"/>
  <c r="E24" i="12"/>
  <c r="Q24" i="12"/>
  <c r="AK24" i="12"/>
  <c r="AL24" i="12"/>
  <c r="E25" i="12"/>
  <c r="AK25" i="12"/>
  <c r="AL25" i="12" s="1"/>
  <c r="E26" i="12"/>
  <c r="Q26" i="12"/>
  <c r="AK26" i="12"/>
  <c r="AL26" i="12"/>
  <c r="E27" i="12"/>
  <c r="AK27" i="12"/>
  <c r="AL27" i="12"/>
  <c r="E28" i="12"/>
  <c r="AK28" i="12"/>
  <c r="AL28" i="12" s="1"/>
  <c r="E29" i="12"/>
  <c r="Q29" i="12"/>
  <c r="AK29" i="12"/>
  <c r="AL29" i="12" s="1"/>
  <c r="E30" i="12"/>
  <c r="Q30" i="12"/>
  <c r="AK30" i="12"/>
  <c r="AL30" i="12"/>
  <c r="E31" i="12"/>
  <c r="Q31" i="12"/>
  <c r="AK31" i="12"/>
  <c r="AL31" i="12" s="1"/>
  <c r="E32" i="12"/>
  <c r="Q32" i="12"/>
  <c r="AK32" i="12"/>
  <c r="AL32" i="12"/>
  <c r="E33" i="12"/>
  <c r="Q33" i="12"/>
  <c r="AK33" i="12"/>
  <c r="AL33" i="12" s="1"/>
  <c r="E34" i="12"/>
  <c r="Q34" i="12"/>
  <c r="AK34" i="12"/>
  <c r="AL34" i="12"/>
  <c r="E35" i="12"/>
  <c r="Q35" i="12"/>
  <c r="AK35" i="12"/>
  <c r="AL35" i="12" s="1"/>
  <c r="E36" i="12"/>
  <c r="Q36" i="12"/>
  <c r="AK36" i="12"/>
  <c r="AL36" i="12"/>
  <c r="E38" i="12"/>
  <c r="AJ38" i="12"/>
  <c r="AK38" i="12"/>
  <c r="AL38" i="12"/>
  <c r="E39" i="12"/>
  <c r="AJ39" i="12"/>
  <c r="AK39" i="12"/>
  <c r="AL39" i="12"/>
  <c r="AJ40" i="12"/>
  <c r="AJ41" i="12"/>
  <c r="AJ42" i="12"/>
  <c r="AJ43" i="12"/>
  <c r="E44" i="12"/>
  <c r="Q44" i="12"/>
  <c r="AK44" i="12"/>
  <c r="AL44" i="12"/>
  <c r="G40" i="13" l="1"/>
  <c r="K19" i="13"/>
  <c r="AH19" i="13"/>
  <c r="AL42" i="13" s="1"/>
  <c r="I20" i="13"/>
  <c r="I21" i="13"/>
  <c r="I40" i="13" s="1"/>
  <c r="I23" i="13"/>
  <c r="I25" i="13"/>
  <c r="I27" i="13"/>
  <c r="I29" i="13"/>
  <c r="M19" i="13"/>
  <c r="I22" i="13"/>
  <c r="I42" i="13" s="1"/>
  <c r="I24" i="13"/>
  <c r="I26" i="13"/>
  <c r="I31" i="13"/>
  <c r="I33" i="13"/>
  <c r="I35" i="13"/>
  <c r="I39" i="13"/>
  <c r="I28" i="13"/>
  <c r="I32" i="13"/>
  <c r="I34" i="13"/>
  <c r="I38" i="13"/>
  <c r="G42" i="13"/>
  <c r="W19" i="13"/>
  <c r="U20" i="13"/>
  <c r="U21" i="13"/>
  <c r="U40" i="13" s="1"/>
  <c r="U22" i="13"/>
  <c r="U42" i="13" s="1"/>
  <c r="U23" i="13"/>
  <c r="U25" i="13"/>
  <c r="U27" i="13"/>
  <c r="U29" i="13"/>
  <c r="U24" i="13"/>
  <c r="U26" i="13"/>
  <c r="U28" i="13"/>
  <c r="U31" i="13"/>
  <c r="U33" i="13"/>
  <c r="U35" i="13"/>
  <c r="U39" i="13"/>
  <c r="U32" i="13"/>
  <c r="U34" i="13"/>
  <c r="U38" i="13"/>
  <c r="E40" i="12"/>
  <c r="G19" i="12"/>
  <c r="E20" i="12"/>
  <c r="S19" i="12"/>
  <c r="Q20" i="12"/>
  <c r="Q38" i="12" s="1"/>
  <c r="Q21" i="12"/>
  <c r="Q39" i="12" s="1"/>
  <c r="Q23" i="12"/>
  <c r="Q40" i="12" s="1"/>
  <c r="Q25" i="12"/>
  <c r="Q27" i="12"/>
  <c r="Q28" i="12"/>
  <c r="M10" i="11"/>
  <c r="N10" i="11"/>
  <c r="M14" i="11"/>
  <c r="E19" i="11"/>
  <c r="Q19" i="11"/>
  <c r="E21" i="11"/>
  <c r="AK21" i="11"/>
  <c r="AL21" i="11" s="1"/>
  <c r="AL22" i="11"/>
  <c r="E23" i="11"/>
  <c r="AK23" i="11"/>
  <c r="AL23" i="11" s="1"/>
  <c r="E24" i="11"/>
  <c r="Q24" i="11"/>
  <c r="AK24" i="11"/>
  <c r="AL24" i="11"/>
  <c r="E25" i="11"/>
  <c r="AK25" i="11"/>
  <c r="AL25" i="11" s="1"/>
  <c r="E26" i="11"/>
  <c r="Q26" i="11"/>
  <c r="AK26" i="11"/>
  <c r="AL26" i="11"/>
  <c r="E27" i="11"/>
  <c r="AK27" i="11"/>
  <c r="AL27" i="11" s="1"/>
  <c r="E28" i="11"/>
  <c r="Q28" i="11"/>
  <c r="AK28" i="11"/>
  <c r="AL28" i="11" s="1"/>
  <c r="E29" i="11"/>
  <c r="Q29" i="11"/>
  <c r="AK29" i="11"/>
  <c r="AL29" i="11" s="1"/>
  <c r="E30" i="11"/>
  <c r="Q30" i="11"/>
  <c r="AK30" i="11"/>
  <c r="AL30" i="11"/>
  <c r="E31" i="11"/>
  <c r="Q31" i="11"/>
  <c r="AK31" i="11"/>
  <c r="AL31" i="11" s="1"/>
  <c r="E32" i="11"/>
  <c r="Q32" i="11"/>
  <c r="AK32" i="11"/>
  <c r="AL32" i="11"/>
  <c r="E33" i="11"/>
  <c r="Q33" i="11"/>
  <c r="AK33" i="11"/>
  <c r="AL33" i="11" s="1"/>
  <c r="E34" i="11"/>
  <c r="Q34" i="11"/>
  <c r="AK34" i="11"/>
  <c r="AL34" i="11"/>
  <c r="E35" i="11"/>
  <c r="Q35" i="11"/>
  <c r="AK35" i="11"/>
  <c r="AL35" i="11" s="1"/>
  <c r="E36" i="11"/>
  <c r="Q36" i="11"/>
  <c r="AK36" i="11"/>
  <c r="AL36" i="11"/>
  <c r="E38" i="11"/>
  <c r="Q38" i="11"/>
  <c r="AK38" i="11"/>
  <c r="AL38" i="11" s="1"/>
  <c r="E40" i="11"/>
  <c r="Q40" i="11"/>
  <c r="AK40" i="11"/>
  <c r="AL40" i="11"/>
  <c r="E41" i="11"/>
  <c r="AJ41" i="11"/>
  <c r="AK41" i="11"/>
  <c r="AL41" i="11" s="1"/>
  <c r="E42" i="11"/>
  <c r="AJ42" i="11"/>
  <c r="AA19" i="13" l="1"/>
  <c r="W24" i="13"/>
  <c r="W26" i="13"/>
  <c r="W28" i="13"/>
  <c r="Y19" i="13"/>
  <c r="W20" i="13"/>
  <c r="W21" i="13"/>
  <c r="W22" i="13"/>
  <c r="W42" i="13" s="1"/>
  <c r="W23" i="13"/>
  <c r="W25" i="13"/>
  <c r="W32" i="13"/>
  <c r="W34" i="13"/>
  <c r="W38" i="13"/>
  <c r="W27" i="13"/>
  <c r="W29" i="13"/>
  <c r="W31" i="13"/>
  <c r="W33" i="13"/>
  <c r="W35" i="13"/>
  <c r="W39" i="13"/>
  <c r="O19" i="13"/>
  <c r="M20" i="13"/>
  <c r="M21" i="13"/>
  <c r="M40" i="13" s="1"/>
  <c r="M23" i="13"/>
  <c r="M25" i="13"/>
  <c r="M27" i="13"/>
  <c r="M29" i="13"/>
  <c r="M22" i="13"/>
  <c r="M24" i="13"/>
  <c r="M26" i="13"/>
  <c r="M28" i="13"/>
  <c r="M31" i="13"/>
  <c r="M33" i="13"/>
  <c r="M35" i="13"/>
  <c r="M39" i="13"/>
  <c r="M32" i="13"/>
  <c r="M34" i="13"/>
  <c r="M38" i="13"/>
  <c r="M42" i="13"/>
  <c r="K22" i="13"/>
  <c r="K42" i="13" s="1"/>
  <c r="K24" i="13"/>
  <c r="K26" i="13"/>
  <c r="K28" i="13"/>
  <c r="K20" i="13"/>
  <c r="K21" i="13"/>
  <c r="K40" i="13" s="1"/>
  <c r="K23" i="13"/>
  <c r="K25" i="13"/>
  <c r="K32" i="13"/>
  <c r="K34" i="13"/>
  <c r="K38" i="13"/>
  <c r="K27" i="13"/>
  <c r="K29" i="13"/>
  <c r="K31" i="13"/>
  <c r="K33" i="13"/>
  <c r="K35" i="13"/>
  <c r="K39" i="13"/>
  <c r="G24" i="12"/>
  <c r="G26" i="12"/>
  <c r="G29" i="12"/>
  <c r="I19" i="12"/>
  <c r="G20" i="12"/>
  <c r="G38" i="12" s="1"/>
  <c r="G21" i="12"/>
  <c r="G25" i="12"/>
  <c r="G28" i="12"/>
  <c r="G30" i="12"/>
  <c r="G32" i="12"/>
  <c r="G34" i="12"/>
  <c r="G36" i="12"/>
  <c r="G44" i="12"/>
  <c r="G22" i="12"/>
  <c r="G23" i="12"/>
  <c r="G27" i="12"/>
  <c r="G31" i="12"/>
  <c r="G33" i="12"/>
  <c r="G35" i="12"/>
  <c r="S24" i="12"/>
  <c r="S26" i="12"/>
  <c r="S23" i="12"/>
  <c r="S27" i="12"/>
  <c r="S30" i="12"/>
  <c r="S32" i="12"/>
  <c r="S34" i="12"/>
  <c r="S36" i="12"/>
  <c r="S44" i="12"/>
  <c r="U19" i="12"/>
  <c r="S20" i="12"/>
  <c r="S21" i="12"/>
  <c r="S39" i="12" s="1"/>
  <c r="S25" i="12"/>
  <c r="S28" i="12"/>
  <c r="S29" i="12"/>
  <c r="S31" i="12"/>
  <c r="S33" i="12"/>
  <c r="S35" i="12"/>
  <c r="G19" i="11"/>
  <c r="E20" i="11"/>
  <c r="S19" i="11"/>
  <c r="Q20" i="11"/>
  <c r="Q21" i="11"/>
  <c r="Q23" i="11"/>
  <c r="Q42" i="11" s="1"/>
  <c r="Q25" i="11"/>
  <c r="Q27" i="11"/>
  <c r="M10" i="10"/>
  <c r="N10" i="10" s="1"/>
  <c r="M14" i="10"/>
  <c r="E19" i="10"/>
  <c r="G19" i="10" s="1"/>
  <c r="Q19" i="10"/>
  <c r="S19" i="10" s="1"/>
  <c r="E21" i="10"/>
  <c r="Q21" i="10"/>
  <c r="AK21" i="10"/>
  <c r="AL21" i="10" s="1"/>
  <c r="AL22" i="10"/>
  <c r="E23" i="10"/>
  <c r="Q23" i="10"/>
  <c r="AK23" i="10"/>
  <c r="AL23" i="10" s="1"/>
  <c r="E24" i="10"/>
  <c r="Q24" i="10"/>
  <c r="AK24" i="10"/>
  <c r="AL24" i="10"/>
  <c r="E25" i="10"/>
  <c r="Q25" i="10"/>
  <c r="AK25" i="10"/>
  <c r="AL25" i="10" s="1"/>
  <c r="E26" i="10"/>
  <c r="Q26" i="10"/>
  <c r="AK26" i="10"/>
  <c r="AL26" i="10"/>
  <c r="E27" i="10"/>
  <c r="G27" i="10"/>
  <c r="Q27" i="10"/>
  <c r="AK27" i="10"/>
  <c r="AL27" i="10" s="1"/>
  <c r="E28" i="10"/>
  <c r="Q28" i="10"/>
  <c r="AK28" i="10"/>
  <c r="AL28" i="10" s="1"/>
  <c r="E29" i="10"/>
  <c r="Q29" i="10"/>
  <c r="AK29" i="10"/>
  <c r="AL29" i="10"/>
  <c r="E30" i="10"/>
  <c r="G30" i="10"/>
  <c r="Q30" i="10"/>
  <c r="S30" i="10"/>
  <c r="AK30" i="10"/>
  <c r="AL30" i="10" s="1"/>
  <c r="E31" i="10"/>
  <c r="G31" i="10"/>
  <c r="Q31" i="10"/>
  <c r="AK31" i="10"/>
  <c r="AL31" i="10"/>
  <c r="E32" i="10"/>
  <c r="G32" i="10"/>
  <c r="Q32" i="10"/>
  <c r="S32" i="10"/>
  <c r="AK32" i="10"/>
  <c r="AL32" i="10" s="1"/>
  <c r="E33" i="10"/>
  <c r="G33" i="10"/>
  <c r="Q33" i="10"/>
  <c r="AK33" i="10"/>
  <c r="AL33" i="10"/>
  <c r="E34" i="10"/>
  <c r="G34" i="10"/>
  <c r="Q34" i="10"/>
  <c r="S34" i="10"/>
  <c r="AK34" i="10"/>
  <c r="AL34" i="10" s="1"/>
  <c r="E35" i="10"/>
  <c r="G35" i="10"/>
  <c r="Q35" i="10"/>
  <c r="AK35" i="10"/>
  <c r="AL35" i="10"/>
  <c r="E36" i="10"/>
  <c r="G36" i="10"/>
  <c r="Q36" i="10"/>
  <c r="S36" i="10"/>
  <c r="AK36" i="10"/>
  <c r="AL36" i="10" s="1"/>
  <c r="E37" i="10"/>
  <c r="G37" i="10"/>
  <c r="Q37" i="10"/>
  <c r="AK37" i="10"/>
  <c r="AL37" i="10"/>
  <c r="E38" i="10"/>
  <c r="G38" i="10"/>
  <c r="Q38" i="10"/>
  <c r="S38" i="10"/>
  <c r="AK38" i="10"/>
  <c r="AL38" i="10" s="1"/>
  <c r="E39" i="10"/>
  <c r="Q39" i="10"/>
  <c r="AJ39" i="10"/>
  <c r="AK39" i="10"/>
  <c r="AL39" i="10" s="1"/>
  <c r="E40" i="10"/>
  <c r="S40" i="10"/>
  <c r="AC40" i="10"/>
  <c r="AJ40" i="10"/>
  <c r="AK40" i="10"/>
  <c r="AL40" i="10"/>
  <c r="E41" i="10"/>
  <c r="Q41" i="10"/>
  <c r="AJ41" i="10"/>
  <c r="AJ42" i="10"/>
  <c r="O22" i="13" l="1"/>
  <c r="O24" i="13"/>
  <c r="O26" i="13"/>
  <c r="O28" i="13"/>
  <c r="O20" i="13"/>
  <c r="O21" i="13"/>
  <c r="O23" i="13"/>
  <c r="O25" i="13"/>
  <c r="O27" i="13"/>
  <c r="O29" i="13"/>
  <c r="O32" i="13"/>
  <c r="O34" i="13"/>
  <c r="O38" i="13"/>
  <c r="O31" i="13"/>
  <c r="O33" i="13"/>
  <c r="O35" i="13"/>
  <c r="O39" i="13"/>
  <c r="Y20" i="13"/>
  <c r="Y21" i="13"/>
  <c r="Y40" i="13" s="1"/>
  <c r="Y22" i="13"/>
  <c r="Y42" i="13" s="1"/>
  <c r="Y23" i="13"/>
  <c r="Y25" i="13"/>
  <c r="Y27" i="13"/>
  <c r="Y29" i="13"/>
  <c r="AC19" i="13"/>
  <c r="Y24" i="13"/>
  <c r="Y26" i="13"/>
  <c r="Y31" i="13"/>
  <c r="Y33" i="13"/>
  <c r="Y35" i="13"/>
  <c r="Y39" i="13"/>
  <c r="Y28" i="13"/>
  <c r="Y32" i="13"/>
  <c r="Y34" i="13"/>
  <c r="Y38" i="13"/>
  <c r="AA24" i="13"/>
  <c r="AA26" i="13"/>
  <c r="AA28" i="13"/>
  <c r="AA20" i="13"/>
  <c r="AA21" i="13"/>
  <c r="AA40" i="13" s="1"/>
  <c r="AA22" i="13"/>
  <c r="AA42" i="13" s="1"/>
  <c r="AA23" i="13"/>
  <c r="AA25" i="13"/>
  <c r="AA27" i="13"/>
  <c r="AA29" i="13"/>
  <c r="AA32" i="13"/>
  <c r="AA34" i="13"/>
  <c r="AA38" i="13"/>
  <c r="AA31" i="13"/>
  <c r="AA33" i="13"/>
  <c r="AA35" i="13"/>
  <c r="AA39" i="13"/>
  <c r="G39" i="12"/>
  <c r="K19" i="12"/>
  <c r="AH19" i="12"/>
  <c r="AL40" i="12" s="1"/>
  <c r="I20" i="12"/>
  <c r="I21" i="12"/>
  <c r="I39" i="12" s="1"/>
  <c r="I22" i="12"/>
  <c r="I23" i="12"/>
  <c r="I40" i="12" s="1"/>
  <c r="I25" i="12"/>
  <c r="I27" i="12"/>
  <c r="I28" i="12"/>
  <c r="I26" i="12"/>
  <c r="I29" i="12"/>
  <c r="I31" i="12"/>
  <c r="I33" i="12"/>
  <c r="I35" i="12"/>
  <c r="M19" i="12"/>
  <c r="I24" i="12"/>
  <c r="I44" i="12"/>
  <c r="I30" i="12"/>
  <c r="I36" i="12"/>
  <c r="I32" i="12"/>
  <c r="I34" i="12"/>
  <c r="W19" i="12"/>
  <c r="U20" i="12"/>
  <c r="U38" i="12" s="1"/>
  <c r="U21" i="12"/>
  <c r="U39" i="12" s="1"/>
  <c r="U23" i="12"/>
  <c r="U40" i="12" s="1"/>
  <c r="U25" i="12"/>
  <c r="U27" i="12"/>
  <c r="U28" i="12"/>
  <c r="U24" i="12"/>
  <c r="U29" i="12"/>
  <c r="U31" i="12"/>
  <c r="U33" i="12"/>
  <c r="U35" i="12"/>
  <c r="U26" i="12"/>
  <c r="U30" i="12"/>
  <c r="U32" i="12"/>
  <c r="U34" i="12"/>
  <c r="U36" i="12"/>
  <c r="U44" i="12"/>
  <c r="G40" i="12"/>
  <c r="S24" i="11"/>
  <c r="S26" i="11"/>
  <c r="S28" i="11"/>
  <c r="S25" i="11"/>
  <c r="S30" i="11"/>
  <c r="S32" i="11"/>
  <c r="S34" i="11"/>
  <c r="S36" i="11"/>
  <c r="S40" i="11"/>
  <c r="U19" i="11"/>
  <c r="S20" i="11"/>
  <c r="S21" i="11"/>
  <c r="S41" i="11" s="1"/>
  <c r="S23" i="11"/>
  <c r="S27" i="11"/>
  <c r="S29" i="11"/>
  <c r="S31" i="11"/>
  <c r="S33" i="11"/>
  <c r="S35" i="11"/>
  <c r="S38" i="11"/>
  <c r="G24" i="11"/>
  <c r="G26" i="11"/>
  <c r="G28" i="11"/>
  <c r="I19" i="11"/>
  <c r="G20" i="11"/>
  <c r="G21" i="11"/>
  <c r="G23" i="11"/>
  <c r="G27" i="11"/>
  <c r="G30" i="11"/>
  <c r="G32" i="11"/>
  <c r="G34" i="11"/>
  <c r="G36" i="11"/>
  <c r="G40" i="11"/>
  <c r="G22" i="11"/>
  <c r="G25" i="11"/>
  <c r="G29" i="11"/>
  <c r="G31" i="11"/>
  <c r="G33" i="11"/>
  <c r="G35" i="11"/>
  <c r="G38" i="11"/>
  <c r="S24" i="10"/>
  <c r="S26" i="10"/>
  <c r="S28" i="10"/>
  <c r="S29" i="10"/>
  <c r="U19" i="10"/>
  <c r="S20" i="10"/>
  <c r="S21" i="10"/>
  <c r="S39" i="10" s="1"/>
  <c r="S23" i="10"/>
  <c r="S25" i="10"/>
  <c r="S37" i="10"/>
  <c r="S35" i="10"/>
  <c r="S33" i="10"/>
  <c r="S31" i="10"/>
  <c r="S27" i="10"/>
  <c r="G24" i="10"/>
  <c r="G26" i="10"/>
  <c r="G28" i="10"/>
  <c r="G29" i="10"/>
  <c r="I19" i="10"/>
  <c r="G20" i="10"/>
  <c r="G21" i="10"/>
  <c r="G22" i="10"/>
  <c r="G23" i="10"/>
  <c r="G25" i="10"/>
  <c r="Q20" i="10"/>
  <c r="E20" i="10"/>
  <c r="M10" i="8"/>
  <c r="N10" i="8"/>
  <c r="M14" i="8"/>
  <c r="Q19" i="8"/>
  <c r="E20" i="8"/>
  <c r="G20" i="8"/>
  <c r="I20" i="8"/>
  <c r="K20" i="8"/>
  <c r="M20" i="8"/>
  <c r="O20" i="8"/>
  <c r="E21" i="8"/>
  <c r="G21" i="8"/>
  <c r="I21" i="8"/>
  <c r="K21" i="8"/>
  <c r="M21" i="8"/>
  <c r="O21" i="8"/>
  <c r="AK21" i="8"/>
  <c r="AL21" i="8"/>
  <c r="G22" i="8"/>
  <c r="I22" i="8"/>
  <c r="K22" i="8"/>
  <c r="M22" i="8"/>
  <c r="O22" i="8"/>
  <c r="AL22" i="8"/>
  <c r="E23" i="8"/>
  <c r="G23" i="8"/>
  <c r="I23" i="8"/>
  <c r="K23" i="8"/>
  <c r="M23" i="8"/>
  <c r="O23" i="8"/>
  <c r="AK23" i="8"/>
  <c r="AL23" i="8" s="1"/>
  <c r="E24" i="8"/>
  <c r="G24" i="8"/>
  <c r="I24" i="8"/>
  <c r="K24" i="8"/>
  <c r="M24" i="8"/>
  <c r="O24" i="8"/>
  <c r="Q24" i="8"/>
  <c r="AK24" i="8"/>
  <c r="AL24" i="8"/>
  <c r="E25" i="8"/>
  <c r="I25" i="8"/>
  <c r="K25" i="8"/>
  <c r="M25" i="8"/>
  <c r="O25" i="8"/>
  <c r="AK25" i="8"/>
  <c r="AL25" i="8"/>
  <c r="E26" i="8"/>
  <c r="G26" i="8"/>
  <c r="I26" i="8"/>
  <c r="K26" i="8"/>
  <c r="M26" i="8"/>
  <c r="O26" i="8"/>
  <c r="AK26" i="8"/>
  <c r="AL26" i="8" s="1"/>
  <c r="E27" i="8"/>
  <c r="G27" i="8"/>
  <c r="I27" i="8"/>
  <c r="K27" i="8"/>
  <c r="M27" i="8"/>
  <c r="O27" i="8"/>
  <c r="AK27" i="8"/>
  <c r="AL27" i="8"/>
  <c r="E28" i="8"/>
  <c r="G28" i="8"/>
  <c r="I28" i="8"/>
  <c r="M28" i="8"/>
  <c r="O28" i="8"/>
  <c r="Q28" i="8"/>
  <c r="AK28" i="8"/>
  <c r="AL28" i="8"/>
  <c r="E29" i="8"/>
  <c r="G29" i="8"/>
  <c r="I29" i="8"/>
  <c r="K29" i="8"/>
  <c r="M29" i="8"/>
  <c r="O29" i="8"/>
  <c r="AK29" i="8"/>
  <c r="AL29" i="8" s="1"/>
  <c r="E30" i="8"/>
  <c r="G30" i="8"/>
  <c r="I30" i="8"/>
  <c r="K30" i="8"/>
  <c r="M30" i="8"/>
  <c r="O30" i="8"/>
  <c r="Q30" i="8"/>
  <c r="AK30" i="8"/>
  <c r="AL30" i="8"/>
  <c r="E32" i="8"/>
  <c r="G32" i="8"/>
  <c r="I32" i="8"/>
  <c r="K32" i="8"/>
  <c r="M32" i="8"/>
  <c r="O32" i="8"/>
  <c r="AK32" i="8"/>
  <c r="AL32" i="8"/>
  <c r="E33" i="8"/>
  <c r="G33" i="8"/>
  <c r="I33" i="8"/>
  <c r="K33" i="8"/>
  <c r="M33" i="8"/>
  <c r="O33" i="8"/>
  <c r="AK33" i="8"/>
  <c r="AL33" i="8" s="1"/>
  <c r="E34" i="8"/>
  <c r="G34" i="8"/>
  <c r="I34" i="8"/>
  <c r="K34" i="8"/>
  <c r="M34" i="8"/>
  <c r="O34" i="8"/>
  <c r="AK34" i="8"/>
  <c r="AL34" i="8"/>
  <c r="E35" i="8"/>
  <c r="G35" i="8"/>
  <c r="I35" i="8"/>
  <c r="K35" i="8"/>
  <c r="M35" i="8"/>
  <c r="O35" i="8"/>
  <c r="AK35" i="8"/>
  <c r="AL35" i="8"/>
  <c r="E36" i="8"/>
  <c r="G36" i="8"/>
  <c r="I36" i="8"/>
  <c r="K36" i="8"/>
  <c r="M36" i="8"/>
  <c r="O36" i="8"/>
  <c r="AK36" i="8"/>
  <c r="AL36" i="8" s="1"/>
  <c r="E37" i="8"/>
  <c r="G37" i="8"/>
  <c r="I37" i="8"/>
  <c r="K37" i="8"/>
  <c r="M37" i="8"/>
  <c r="O37" i="8"/>
  <c r="Q37" i="8"/>
  <c r="AK37" i="8"/>
  <c r="AL37" i="8"/>
  <c r="E38" i="8"/>
  <c r="G38" i="8"/>
  <c r="I38" i="8"/>
  <c r="K38" i="8"/>
  <c r="M38" i="8"/>
  <c r="O38" i="8"/>
  <c r="AK38" i="8"/>
  <c r="AL38" i="8" s="1"/>
  <c r="E39" i="8"/>
  <c r="G39" i="8"/>
  <c r="I39" i="8"/>
  <c r="K39" i="8"/>
  <c r="M39" i="8"/>
  <c r="O39" i="8"/>
  <c r="Q39" i="8"/>
  <c r="AK39" i="8"/>
  <c r="AL39" i="8"/>
  <c r="E40" i="8"/>
  <c r="G40" i="8"/>
  <c r="I40" i="8"/>
  <c r="K40" i="8"/>
  <c r="M40" i="8"/>
  <c r="O40" i="8"/>
  <c r="AK40" i="8"/>
  <c r="AL40" i="8" s="1"/>
  <c r="E41" i="8"/>
  <c r="G41" i="8"/>
  <c r="I41" i="8"/>
  <c r="K41" i="8"/>
  <c r="M41" i="8"/>
  <c r="O41" i="8"/>
  <c r="Q41" i="8"/>
  <c r="AK41" i="8"/>
  <c r="AL41" i="8"/>
  <c r="E43" i="8"/>
  <c r="G43" i="8"/>
  <c r="I43" i="8"/>
  <c r="K43" i="8"/>
  <c r="M43" i="8"/>
  <c r="O43" i="8"/>
  <c r="AJ43" i="8"/>
  <c r="AK43" i="8"/>
  <c r="AL43" i="8"/>
  <c r="E44" i="8"/>
  <c r="G44" i="8"/>
  <c r="I44" i="8"/>
  <c r="K44" i="8"/>
  <c r="M44" i="8"/>
  <c r="O44" i="8"/>
  <c r="AJ44" i="8"/>
  <c r="AK44" i="8"/>
  <c r="AL44" i="8" s="1"/>
  <c r="E45" i="8"/>
  <c r="G45" i="8"/>
  <c r="I45" i="8"/>
  <c r="K45" i="8"/>
  <c r="M45" i="8"/>
  <c r="O45" i="8"/>
  <c r="AJ45" i="8"/>
  <c r="AL45" i="8" s="1"/>
  <c r="E46" i="8"/>
  <c r="G46" i="8"/>
  <c r="I46" i="8"/>
  <c r="K46" i="8"/>
  <c r="M46" i="8"/>
  <c r="O46" i="8"/>
  <c r="Q46" i="8"/>
  <c r="AK46" i="8"/>
  <c r="AL46" i="8"/>
  <c r="AE19" i="13" l="1"/>
  <c r="AC20" i="13"/>
  <c r="AC21" i="13"/>
  <c r="AC22" i="13"/>
  <c r="AC23" i="13"/>
  <c r="AC25" i="13"/>
  <c r="AC27" i="13"/>
  <c r="AC24" i="13"/>
  <c r="AC26" i="13"/>
  <c r="AC28" i="13"/>
  <c r="AC31" i="13"/>
  <c r="AC33" i="13"/>
  <c r="AC35" i="13"/>
  <c r="AC39" i="13"/>
  <c r="AC29" i="13"/>
  <c r="AC32" i="13"/>
  <c r="AC34" i="13"/>
  <c r="AC38" i="13"/>
  <c r="AA19" i="12"/>
  <c r="W22" i="12"/>
  <c r="W24" i="12"/>
  <c r="W26" i="12"/>
  <c r="Y19" i="12"/>
  <c r="W20" i="12"/>
  <c r="W21" i="12"/>
  <c r="W25" i="12"/>
  <c r="W28" i="12"/>
  <c r="W30" i="12"/>
  <c r="W32" i="12"/>
  <c r="W34" i="12"/>
  <c r="W36" i="12"/>
  <c r="W44" i="12"/>
  <c r="W23" i="12"/>
  <c r="W40" i="12" s="1"/>
  <c r="W27" i="12"/>
  <c r="W29" i="12"/>
  <c r="W31" i="12"/>
  <c r="W33" i="12"/>
  <c r="W35" i="12"/>
  <c r="O19" i="12"/>
  <c r="M20" i="12"/>
  <c r="M38" i="12" s="1"/>
  <c r="M21" i="12"/>
  <c r="M22" i="12"/>
  <c r="M23" i="12"/>
  <c r="M25" i="12"/>
  <c r="M27" i="12"/>
  <c r="M28" i="12"/>
  <c r="M24" i="12"/>
  <c r="M31" i="12"/>
  <c r="M33" i="12"/>
  <c r="M35" i="12"/>
  <c r="M40" i="12"/>
  <c r="M26" i="12"/>
  <c r="M29" i="12"/>
  <c r="M30" i="12"/>
  <c r="M32" i="12"/>
  <c r="M34" i="12"/>
  <c r="M36" i="12"/>
  <c r="M44" i="12"/>
  <c r="I38" i="12"/>
  <c r="K24" i="12"/>
  <c r="K26" i="12"/>
  <c r="K29" i="12"/>
  <c r="K22" i="12"/>
  <c r="K23" i="12"/>
  <c r="K40" i="12" s="1"/>
  <c r="K27" i="12"/>
  <c r="K30" i="12"/>
  <c r="K32" i="12"/>
  <c r="K34" i="12"/>
  <c r="K36" i="12"/>
  <c r="K44" i="12"/>
  <c r="K20" i="12"/>
  <c r="K38" i="12" s="1"/>
  <c r="K21" i="12"/>
  <c r="K39" i="12" s="1"/>
  <c r="K25" i="12"/>
  <c r="K28" i="12"/>
  <c r="K31" i="12"/>
  <c r="K33" i="12"/>
  <c r="K35" i="12"/>
  <c r="G41" i="11"/>
  <c r="K19" i="11"/>
  <c r="AH19" i="11"/>
  <c r="AL42" i="11" s="1"/>
  <c r="I20" i="11"/>
  <c r="I21" i="11"/>
  <c r="I41" i="11" s="1"/>
  <c r="I22" i="11"/>
  <c r="I23" i="11"/>
  <c r="I42" i="11" s="1"/>
  <c r="I25" i="11"/>
  <c r="I27" i="11"/>
  <c r="I24" i="11"/>
  <c r="I28" i="11"/>
  <c r="I29" i="11"/>
  <c r="I31" i="11"/>
  <c r="I33" i="11"/>
  <c r="I35" i="11"/>
  <c r="I38" i="11"/>
  <c r="M19" i="11"/>
  <c r="I26" i="11"/>
  <c r="I30" i="11"/>
  <c r="I32" i="11"/>
  <c r="I34" i="11"/>
  <c r="I36" i="11"/>
  <c r="I40" i="11"/>
  <c r="W19" i="11"/>
  <c r="U20" i="11"/>
  <c r="U21" i="11"/>
  <c r="U41" i="11" s="1"/>
  <c r="U23" i="11"/>
  <c r="U42" i="11" s="1"/>
  <c r="U25" i="11"/>
  <c r="U27" i="11"/>
  <c r="U26" i="11"/>
  <c r="U29" i="11"/>
  <c r="U31" i="11"/>
  <c r="U33" i="11"/>
  <c r="U35" i="11"/>
  <c r="U38" i="11"/>
  <c r="U24" i="11"/>
  <c r="U28" i="11"/>
  <c r="U30" i="11"/>
  <c r="U32" i="11"/>
  <c r="U34" i="11"/>
  <c r="U36" i="11"/>
  <c r="U40" i="11"/>
  <c r="G42" i="11"/>
  <c r="G41" i="10"/>
  <c r="W19" i="10"/>
  <c r="U20" i="10"/>
  <c r="U21" i="10"/>
  <c r="U39" i="10" s="1"/>
  <c r="U23" i="10"/>
  <c r="U41" i="10" s="1"/>
  <c r="U25" i="10"/>
  <c r="U27" i="10"/>
  <c r="U24" i="10"/>
  <c r="U26" i="10"/>
  <c r="U28" i="10"/>
  <c r="U30" i="10"/>
  <c r="U32" i="10"/>
  <c r="U34" i="10"/>
  <c r="U36" i="10"/>
  <c r="U38" i="10"/>
  <c r="U29" i="10"/>
  <c r="U31" i="10"/>
  <c r="U33" i="10"/>
  <c r="U35" i="10"/>
  <c r="U37" i="10"/>
  <c r="G39" i="10"/>
  <c r="K19" i="10"/>
  <c r="AH19" i="10"/>
  <c r="AL41" i="10" s="1"/>
  <c r="I20" i="10"/>
  <c r="I21" i="10"/>
  <c r="I39" i="10" s="1"/>
  <c r="I22" i="10"/>
  <c r="I40" i="10" s="1"/>
  <c r="I23" i="10"/>
  <c r="I41" i="10" s="1"/>
  <c r="I25" i="10"/>
  <c r="I27" i="10"/>
  <c r="M19" i="10"/>
  <c r="I24" i="10"/>
  <c r="I29" i="10"/>
  <c r="I30" i="10"/>
  <c r="I32" i="10"/>
  <c r="I34" i="10"/>
  <c r="I36" i="10"/>
  <c r="I38" i="10"/>
  <c r="I26" i="10"/>
  <c r="I28" i="10"/>
  <c r="I31" i="10"/>
  <c r="I33" i="10"/>
  <c r="I35" i="10"/>
  <c r="I37" i="10"/>
  <c r="G40" i="10"/>
  <c r="S19" i="8"/>
  <c r="Q23" i="8"/>
  <c r="Q26" i="8"/>
  <c r="Q29" i="8"/>
  <c r="Q32" i="8"/>
  <c r="Q33" i="8"/>
  <c r="Q35" i="8"/>
  <c r="Q40" i="8"/>
  <c r="Q38" i="8"/>
  <c r="Q36" i="8"/>
  <c r="Q34" i="8"/>
  <c r="Q27" i="8"/>
  <c r="Q25" i="8"/>
  <c r="Q21" i="8"/>
  <c r="Q44" i="8" s="1"/>
  <c r="Q20" i="8"/>
  <c r="Q43" i="8" s="1"/>
  <c r="M10" i="7"/>
  <c r="N10" i="7"/>
  <c r="M14" i="7"/>
  <c r="E19" i="7"/>
  <c r="G19" i="7" s="1"/>
  <c r="Q19" i="7"/>
  <c r="S19" i="7" s="1"/>
  <c r="E21" i="7"/>
  <c r="AK21" i="7"/>
  <c r="AL21" i="7" s="1"/>
  <c r="AL22" i="7"/>
  <c r="E23" i="7"/>
  <c r="AK23" i="7"/>
  <c r="AL23" i="7" s="1"/>
  <c r="E24" i="7"/>
  <c r="Q24" i="7"/>
  <c r="AK24" i="7"/>
  <c r="AL24" i="7"/>
  <c r="E25" i="7"/>
  <c r="Q25" i="7"/>
  <c r="AK25" i="7"/>
  <c r="AL25" i="7" s="1"/>
  <c r="E26" i="7"/>
  <c r="Q26" i="7"/>
  <c r="AK26" i="7"/>
  <c r="AL26" i="7"/>
  <c r="E27" i="7"/>
  <c r="Q27" i="7"/>
  <c r="AK27" i="7"/>
  <c r="AL27" i="7" s="1"/>
  <c r="E28" i="7"/>
  <c r="Q28" i="7"/>
  <c r="AK28" i="7"/>
  <c r="AL28" i="7" s="1"/>
  <c r="E29" i="7"/>
  <c r="Q29" i="7"/>
  <c r="AK29" i="7"/>
  <c r="AL29" i="7"/>
  <c r="E30" i="7"/>
  <c r="G30" i="7"/>
  <c r="Q30" i="7"/>
  <c r="S30" i="7"/>
  <c r="AK30" i="7"/>
  <c r="AL30" i="7" s="1"/>
  <c r="E31" i="7"/>
  <c r="Q31" i="7"/>
  <c r="S31" i="7"/>
  <c r="AK31" i="7"/>
  <c r="AL31" i="7"/>
  <c r="E32" i="7"/>
  <c r="G32" i="7"/>
  <c r="Q32" i="7"/>
  <c r="S32" i="7"/>
  <c r="AK32" i="7"/>
  <c r="AL32" i="7" s="1"/>
  <c r="E33" i="7"/>
  <c r="Q33" i="7"/>
  <c r="S33" i="7"/>
  <c r="AK33" i="7"/>
  <c r="AL33" i="7"/>
  <c r="E34" i="7"/>
  <c r="G34" i="7"/>
  <c r="Q34" i="7"/>
  <c r="S34" i="7"/>
  <c r="AK34" i="7"/>
  <c r="AL34" i="7" s="1"/>
  <c r="E35" i="7"/>
  <c r="Q35" i="7"/>
  <c r="S35" i="7"/>
  <c r="AK35" i="7"/>
  <c r="AL35" i="7"/>
  <c r="E36" i="7"/>
  <c r="G36" i="7"/>
  <c r="Q36" i="7"/>
  <c r="S36" i="7"/>
  <c r="AK36" i="7"/>
  <c r="AL36" i="7" s="1"/>
  <c r="E37" i="7"/>
  <c r="Q37" i="7"/>
  <c r="S37" i="7"/>
  <c r="AJ37" i="7"/>
  <c r="AK37" i="7"/>
  <c r="AL37" i="7"/>
  <c r="E39" i="7"/>
  <c r="G39" i="7"/>
  <c r="Q39" i="7"/>
  <c r="S39" i="7"/>
  <c r="AK39" i="7"/>
  <c r="AL39" i="7"/>
  <c r="E45" i="7"/>
  <c r="AJ45" i="7"/>
  <c r="AK45" i="7"/>
  <c r="AL45" i="7"/>
  <c r="E46" i="7"/>
  <c r="G46" i="7"/>
  <c r="Q46" i="7"/>
  <c r="S46" i="7"/>
  <c r="AK46" i="7"/>
  <c r="AL46" i="7" s="1"/>
  <c r="AE24" i="13" l="1"/>
  <c r="AE26" i="13"/>
  <c r="AE28" i="13"/>
  <c r="AG19" i="13"/>
  <c r="AE20" i="13"/>
  <c r="AE21" i="13"/>
  <c r="AE22" i="13"/>
  <c r="AE23" i="13"/>
  <c r="AE25" i="13"/>
  <c r="AE29" i="13"/>
  <c r="AE32" i="13"/>
  <c r="AE34" i="13"/>
  <c r="AE38" i="13"/>
  <c r="AE27" i="13"/>
  <c r="AE31" i="13"/>
  <c r="AE33" i="13"/>
  <c r="AE35" i="13"/>
  <c r="AE39" i="13"/>
  <c r="Y20" i="12"/>
  <c r="Y38" i="12" s="1"/>
  <c r="Y21" i="12"/>
  <c r="Y39" i="12" s="1"/>
  <c r="Y23" i="12"/>
  <c r="Y40" i="12" s="1"/>
  <c r="Y25" i="12"/>
  <c r="Y27" i="12"/>
  <c r="Y28" i="12"/>
  <c r="Y22" i="12"/>
  <c r="Y26" i="12"/>
  <c r="Y29" i="12"/>
  <c r="Y31" i="12"/>
  <c r="Y33" i="12"/>
  <c r="Y35" i="12"/>
  <c r="AC19" i="12"/>
  <c r="Y24" i="12"/>
  <c r="Y44" i="12"/>
  <c r="Y30" i="12"/>
  <c r="Y32" i="12"/>
  <c r="Y36" i="12"/>
  <c r="Y34" i="12"/>
  <c r="AA22" i="12"/>
  <c r="AA24" i="12"/>
  <c r="AA26" i="12"/>
  <c r="AA23" i="12"/>
  <c r="AA40" i="12" s="1"/>
  <c r="AA27" i="12"/>
  <c r="AA30" i="12"/>
  <c r="AA32" i="12"/>
  <c r="AA34" i="12"/>
  <c r="AA36" i="12"/>
  <c r="AA44" i="12"/>
  <c r="AA20" i="12"/>
  <c r="AA21" i="12"/>
  <c r="AA39" i="12" s="1"/>
  <c r="AA25" i="12"/>
  <c r="AA28" i="12"/>
  <c r="AA29" i="12"/>
  <c r="AA31" i="12"/>
  <c r="AA33" i="12"/>
  <c r="AA35" i="12"/>
  <c r="M39" i="12"/>
  <c r="O24" i="12"/>
  <c r="O26" i="12"/>
  <c r="O29" i="12"/>
  <c r="O20" i="12"/>
  <c r="O21" i="12"/>
  <c r="O39" i="12" s="1"/>
  <c r="O25" i="12"/>
  <c r="O28" i="12"/>
  <c r="O30" i="12"/>
  <c r="O32" i="12"/>
  <c r="O34" i="12"/>
  <c r="O36" i="12"/>
  <c r="O44" i="12"/>
  <c r="O22" i="12"/>
  <c r="O23" i="12"/>
  <c r="O40" i="12" s="1"/>
  <c r="O27" i="12"/>
  <c r="O31" i="12"/>
  <c r="O33" i="12"/>
  <c r="O35" i="12"/>
  <c r="K24" i="11"/>
  <c r="K26" i="11"/>
  <c r="K28" i="11"/>
  <c r="K22" i="11"/>
  <c r="K25" i="11"/>
  <c r="K30" i="11"/>
  <c r="K32" i="11"/>
  <c r="K34" i="11"/>
  <c r="K36" i="11"/>
  <c r="K40" i="11"/>
  <c r="K20" i="11"/>
  <c r="K21" i="11"/>
  <c r="K41" i="11" s="1"/>
  <c r="K23" i="11"/>
  <c r="K42" i="11" s="1"/>
  <c r="K27" i="11"/>
  <c r="K29" i="11"/>
  <c r="K31" i="11"/>
  <c r="K33" i="11"/>
  <c r="K35" i="11"/>
  <c r="K38" i="11"/>
  <c r="AA19" i="11"/>
  <c r="W22" i="11"/>
  <c r="W24" i="11"/>
  <c r="W26" i="11"/>
  <c r="W28" i="11"/>
  <c r="Y19" i="11"/>
  <c r="W20" i="11"/>
  <c r="W21" i="11"/>
  <c r="W23" i="11"/>
  <c r="W42" i="11" s="1"/>
  <c r="W27" i="11"/>
  <c r="W30" i="11"/>
  <c r="W32" i="11"/>
  <c r="W34" i="11"/>
  <c r="W36" i="11"/>
  <c r="W40" i="11"/>
  <c r="W25" i="11"/>
  <c r="W29" i="11"/>
  <c r="W31" i="11"/>
  <c r="W33" i="11"/>
  <c r="W35" i="11"/>
  <c r="W38" i="11"/>
  <c r="O19" i="11"/>
  <c r="M20" i="11"/>
  <c r="M21" i="11"/>
  <c r="M22" i="11"/>
  <c r="M23" i="11"/>
  <c r="M25" i="11"/>
  <c r="M27" i="11"/>
  <c r="M26" i="11"/>
  <c r="M29" i="11"/>
  <c r="M31" i="11"/>
  <c r="M33" i="11"/>
  <c r="M35" i="11"/>
  <c r="M38" i="11"/>
  <c r="M24" i="11"/>
  <c r="M28" i="11"/>
  <c r="M30" i="11"/>
  <c r="M32" i="11"/>
  <c r="M34" i="11"/>
  <c r="M36" i="11"/>
  <c r="M40" i="11"/>
  <c r="M42" i="11"/>
  <c r="AA19" i="10"/>
  <c r="W22" i="10"/>
  <c r="W24" i="10"/>
  <c r="W26" i="10"/>
  <c r="W28" i="10"/>
  <c r="Y19" i="10"/>
  <c r="W20" i="10"/>
  <c r="W21" i="10"/>
  <c r="W23" i="10"/>
  <c r="W41" i="10" s="1"/>
  <c r="W25" i="10"/>
  <c r="W29" i="10"/>
  <c r="W31" i="10"/>
  <c r="W33" i="10"/>
  <c r="W35" i="10"/>
  <c r="W37" i="10"/>
  <c r="W27" i="10"/>
  <c r="W30" i="10"/>
  <c r="W32" i="10"/>
  <c r="W34" i="10"/>
  <c r="W36" i="10"/>
  <c r="W38" i="10"/>
  <c r="O19" i="10"/>
  <c r="M20" i="10"/>
  <c r="M21" i="10"/>
  <c r="M39" i="10" s="1"/>
  <c r="M22" i="10"/>
  <c r="M23" i="10"/>
  <c r="M25" i="10"/>
  <c r="M27" i="10"/>
  <c r="M24" i="10"/>
  <c r="M26" i="10"/>
  <c r="M28" i="10"/>
  <c r="M30" i="10"/>
  <c r="M32" i="10"/>
  <c r="M34" i="10"/>
  <c r="M36" i="10"/>
  <c r="M38" i="10"/>
  <c r="M41" i="10"/>
  <c r="M29" i="10"/>
  <c r="M31" i="10"/>
  <c r="M33" i="10"/>
  <c r="M35" i="10"/>
  <c r="M37" i="10"/>
  <c r="K24" i="10"/>
  <c r="K26" i="10"/>
  <c r="K28" i="10"/>
  <c r="K29" i="10"/>
  <c r="K20" i="10"/>
  <c r="K21" i="10"/>
  <c r="K39" i="10" s="1"/>
  <c r="K22" i="10"/>
  <c r="K40" i="10" s="1"/>
  <c r="K23" i="10"/>
  <c r="K41" i="10" s="1"/>
  <c r="K25" i="10"/>
  <c r="K31" i="10"/>
  <c r="K33" i="10"/>
  <c r="K35" i="10"/>
  <c r="K37" i="10"/>
  <c r="K27" i="10"/>
  <c r="K30" i="10"/>
  <c r="K32" i="10"/>
  <c r="K34" i="10"/>
  <c r="K36" i="10"/>
  <c r="K38" i="10"/>
  <c r="Q45" i="8"/>
  <c r="S20" i="8"/>
  <c r="S21" i="8"/>
  <c r="S24" i="8"/>
  <c r="S25" i="8"/>
  <c r="S27" i="8"/>
  <c r="S28" i="8"/>
  <c r="S30" i="8"/>
  <c r="S34" i="8"/>
  <c r="U19" i="8"/>
  <c r="S26" i="8"/>
  <c r="S33" i="8"/>
  <c r="S35" i="8"/>
  <c r="S37" i="8"/>
  <c r="S39" i="8"/>
  <c r="S41" i="8"/>
  <c r="S46" i="8"/>
  <c r="S23" i="8"/>
  <c r="S29" i="8"/>
  <c r="S32" i="8"/>
  <c r="S36" i="8"/>
  <c r="S38" i="8"/>
  <c r="S40" i="8"/>
  <c r="G24" i="7"/>
  <c r="G26" i="7"/>
  <c r="G28" i="7"/>
  <c r="I19" i="7"/>
  <c r="G20" i="7"/>
  <c r="G21" i="7"/>
  <c r="G22" i="7"/>
  <c r="G23" i="7"/>
  <c r="G25" i="7"/>
  <c r="G27" i="7"/>
  <c r="G29" i="7"/>
  <c r="G37" i="7"/>
  <c r="G35" i="7"/>
  <c r="G33" i="7"/>
  <c r="G31" i="7"/>
  <c r="S24" i="7"/>
  <c r="S26" i="7"/>
  <c r="S28" i="7"/>
  <c r="U19" i="7"/>
  <c r="S20" i="7"/>
  <c r="S21" i="7"/>
  <c r="S45" i="7" s="1"/>
  <c r="S23" i="7"/>
  <c r="S25" i="7"/>
  <c r="S27" i="7"/>
  <c r="S29" i="7"/>
  <c r="Q23" i="7"/>
  <c r="Q21" i="7"/>
  <c r="Q45" i="7" s="1"/>
  <c r="Q20" i="7"/>
  <c r="E20" i="7"/>
  <c r="M10" i="6"/>
  <c r="N10" i="6"/>
  <c r="M14" i="6"/>
  <c r="E19" i="6"/>
  <c r="Q19" i="6"/>
  <c r="E21" i="6"/>
  <c r="AK21" i="6"/>
  <c r="AL21" i="6" s="1"/>
  <c r="AK22" i="6"/>
  <c r="AL22" i="6"/>
  <c r="E23" i="6"/>
  <c r="AK23" i="6"/>
  <c r="AL23" i="6" s="1"/>
  <c r="E24" i="6"/>
  <c r="Q24" i="6"/>
  <c r="AK24" i="6"/>
  <c r="AL24" i="6"/>
  <c r="E25" i="6"/>
  <c r="AK25" i="6"/>
  <c r="AL25" i="6" s="1"/>
  <c r="E26" i="6"/>
  <c r="Q26" i="6"/>
  <c r="AK26" i="6"/>
  <c r="AL26" i="6"/>
  <c r="E27" i="6"/>
  <c r="AK27" i="6"/>
  <c r="AL27" i="6" s="1"/>
  <c r="E28" i="6"/>
  <c r="Q28" i="6"/>
  <c r="AK28" i="6"/>
  <c r="AL28" i="6"/>
  <c r="E29" i="6"/>
  <c r="Q29" i="6"/>
  <c r="AK29" i="6"/>
  <c r="AL29" i="6"/>
  <c r="E30" i="6"/>
  <c r="Q30" i="6"/>
  <c r="AK30" i="6"/>
  <c r="AL30" i="6" s="1"/>
  <c r="E31" i="6"/>
  <c r="Q31" i="6"/>
  <c r="AK31" i="6"/>
  <c r="AL31" i="6"/>
  <c r="E32" i="6"/>
  <c r="Q32" i="6"/>
  <c r="AK32" i="6"/>
  <c r="AL32" i="6" s="1"/>
  <c r="E33" i="6"/>
  <c r="Q33" i="6"/>
  <c r="AK33" i="6"/>
  <c r="AL33" i="6"/>
  <c r="E34" i="6"/>
  <c r="Q34" i="6"/>
  <c r="AK34" i="6"/>
  <c r="AL34" i="6" s="1"/>
  <c r="E35" i="6"/>
  <c r="Q35" i="6"/>
  <c r="AK35" i="6"/>
  <c r="AL35" i="6"/>
  <c r="E36" i="6"/>
  <c r="Q36" i="6"/>
  <c r="AK36" i="6"/>
  <c r="AL36" i="6" s="1"/>
  <c r="E37" i="6"/>
  <c r="Q37" i="6"/>
  <c r="AK37" i="6"/>
  <c r="AL37" i="6"/>
  <c r="E38" i="6"/>
  <c r="Q38" i="6"/>
  <c r="AK38" i="6"/>
  <c r="AL38" i="6" s="1"/>
  <c r="E39" i="6"/>
  <c r="AJ39" i="6"/>
  <c r="AK39" i="6"/>
  <c r="AL39" i="6"/>
  <c r="E40" i="6"/>
  <c r="Q40" i="6"/>
  <c r="S40" i="6"/>
  <c r="AC40" i="6"/>
  <c r="AJ40" i="6"/>
  <c r="AK40" i="6"/>
  <c r="AL40" i="6" s="1"/>
  <c r="AJ41" i="6"/>
  <c r="AJ42" i="6"/>
  <c r="AJ43" i="6"/>
  <c r="E44" i="6"/>
  <c r="Q44" i="6"/>
  <c r="AK44" i="6"/>
  <c r="AL44" i="6" s="1"/>
  <c r="AE42" i="13" l="1"/>
  <c r="AE40" i="13"/>
  <c r="AG20" i="13"/>
  <c r="AH20" i="13" s="1"/>
  <c r="AK20" i="13" s="1"/>
  <c r="AG21" i="13"/>
  <c r="AG40" i="13" s="1"/>
  <c r="AG22" i="13"/>
  <c r="AG42" i="13" s="1"/>
  <c r="AG23" i="13"/>
  <c r="AH23" i="13" s="1"/>
  <c r="AJ23" i="13" s="1"/>
  <c r="AG25" i="13"/>
  <c r="AH25" i="13" s="1"/>
  <c r="AJ25" i="13" s="1"/>
  <c r="AG27" i="13"/>
  <c r="AH27" i="13" s="1"/>
  <c r="AJ27" i="13" s="1"/>
  <c r="AG24" i="13"/>
  <c r="AH24" i="13" s="1"/>
  <c r="AJ24" i="13" s="1"/>
  <c r="AG26" i="13"/>
  <c r="AH26" i="13" s="1"/>
  <c r="AJ26" i="13" s="1"/>
  <c r="AG31" i="13"/>
  <c r="AH31" i="13" s="1"/>
  <c r="AJ31" i="13" s="1"/>
  <c r="AG33" i="13"/>
  <c r="AH33" i="13" s="1"/>
  <c r="AJ33" i="13" s="1"/>
  <c r="AG35" i="13"/>
  <c r="AH35" i="13" s="1"/>
  <c r="AJ35" i="13" s="1"/>
  <c r="AG39" i="13"/>
  <c r="AH39" i="13" s="1"/>
  <c r="AJ39" i="13" s="1"/>
  <c r="AG28" i="13"/>
  <c r="AH28" i="13" s="1"/>
  <c r="AJ28" i="13" s="1"/>
  <c r="AG29" i="13"/>
  <c r="AH29" i="13" s="1"/>
  <c r="AJ29" i="13" s="1"/>
  <c r="AG32" i="13"/>
  <c r="AH32" i="13" s="1"/>
  <c r="AJ32" i="13" s="1"/>
  <c r="AG34" i="13"/>
  <c r="AH34" i="13" s="1"/>
  <c r="AJ34" i="13" s="1"/>
  <c r="AG38" i="13"/>
  <c r="AH38" i="13" s="1"/>
  <c r="AJ38" i="13" s="1"/>
  <c r="O38" i="12"/>
  <c r="AE19" i="12"/>
  <c r="AC20" i="12"/>
  <c r="AC21" i="12"/>
  <c r="AC23" i="12"/>
  <c r="AC40" i="12" s="1"/>
  <c r="AC25" i="12"/>
  <c r="AC27" i="12"/>
  <c r="AC28" i="12"/>
  <c r="AC24" i="12"/>
  <c r="AC29" i="12"/>
  <c r="AC31" i="12"/>
  <c r="AC33" i="12"/>
  <c r="AC35" i="12"/>
  <c r="AC26" i="12"/>
  <c r="AC30" i="12"/>
  <c r="AC32" i="12"/>
  <c r="AC34" i="12"/>
  <c r="AC36" i="12"/>
  <c r="AC44" i="12"/>
  <c r="M41" i="11"/>
  <c r="O24" i="11"/>
  <c r="O26" i="11"/>
  <c r="O28" i="11"/>
  <c r="O20" i="11"/>
  <c r="O21" i="11"/>
  <c r="O41" i="11" s="1"/>
  <c r="O23" i="11"/>
  <c r="O42" i="11" s="1"/>
  <c r="O27" i="11"/>
  <c r="O30" i="11"/>
  <c r="O32" i="11"/>
  <c r="O34" i="11"/>
  <c r="O36" i="11"/>
  <c r="O40" i="11"/>
  <c r="O22" i="11"/>
  <c r="AH22" i="11" s="1"/>
  <c r="AJ22" i="11" s="1"/>
  <c r="O25" i="11"/>
  <c r="O29" i="11"/>
  <c r="O31" i="11"/>
  <c r="O33" i="11"/>
  <c r="O35" i="11"/>
  <c r="O38" i="11"/>
  <c r="Y20" i="11"/>
  <c r="Y21" i="11"/>
  <c r="Y41" i="11" s="1"/>
  <c r="Y23" i="11"/>
  <c r="Y42" i="11" s="1"/>
  <c r="Y25" i="11"/>
  <c r="Y27" i="11"/>
  <c r="Y22" i="11"/>
  <c r="Y24" i="11"/>
  <c r="Y28" i="11"/>
  <c r="Y29" i="11"/>
  <c r="Y31" i="11"/>
  <c r="Y33" i="11"/>
  <c r="Y35" i="11"/>
  <c r="Y38" i="11"/>
  <c r="AC19" i="11"/>
  <c r="Y26" i="11"/>
  <c r="Y30" i="11"/>
  <c r="Y32" i="11"/>
  <c r="Y34" i="11"/>
  <c r="Y36" i="11"/>
  <c r="Y40" i="11"/>
  <c r="AA22" i="11"/>
  <c r="AA24" i="11"/>
  <c r="AA26" i="11"/>
  <c r="AA28" i="11"/>
  <c r="AA25" i="11"/>
  <c r="AA30" i="11"/>
  <c r="AA32" i="11"/>
  <c r="AA34" i="11"/>
  <c r="AA36" i="11"/>
  <c r="AA40" i="11"/>
  <c r="AA20" i="11"/>
  <c r="AA21" i="11"/>
  <c r="AA41" i="11" s="1"/>
  <c r="AA23" i="11"/>
  <c r="AA42" i="11" s="1"/>
  <c r="AA27" i="11"/>
  <c r="AA29" i="11"/>
  <c r="AA31" i="11"/>
  <c r="AA33" i="11"/>
  <c r="AA35" i="11"/>
  <c r="AA38" i="11"/>
  <c r="M40" i="10"/>
  <c r="Y20" i="10"/>
  <c r="Y21" i="10"/>
  <c r="Y23" i="10"/>
  <c r="Y25" i="10"/>
  <c r="Y27" i="10"/>
  <c r="AC19" i="10"/>
  <c r="Y22" i="10"/>
  <c r="Y40" i="10" s="1"/>
  <c r="Y24" i="10"/>
  <c r="Y30" i="10"/>
  <c r="Y32" i="10"/>
  <c r="Y34" i="10"/>
  <c r="Y36" i="10"/>
  <c r="Y38" i="10"/>
  <c r="Y26" i="10"/>
  <c r="Y28" i="10"/>
  <c r="Y29" i="10"/>
  <c r="Y31" i="10"/>
  <c r="Y33" i="10"/>
  <c r="Y35" i="10"/>
  <c r="Y37" i="10"/>
  <c r="O24" i="10"/>
  <c r="O26" i="10"/>
  <c r="O28" i="10"/>
  <c r="O29" i="10"/>
  <c r="O20" i="10"/>
  <c r="O21" i="10"/>
  <c r="O22" i="10"/>
  <c r="O40" i="10" s="1"/>
  <c r="O23" i="10"/>
  <c r="O25" i="10"/>
  <c r="O27" i="10"/>
  <c r="O31" i="10"/>
  <c r="O33" i="10"/>
  <c r="O35" i="10"/>
  <c r="O37" i="10"/>
  <c r="O30" i="10"/>
  <c r="O32" i="10"/>
  <c r="O34" i="10"/>
  <c r="O36" i="10"/>
  <c r="O38" i="10"/>
  <c r="AA22" i="10"/>
  <c r="AA40" i="10" s="1"/>
  <c r="AA24" i="10"/>
  <c r="AA26" i="10"/>
  <c r="AA28" i="10"/>
  <c r="AA20" i="10"/>
  <c r="AA21" i="10"/>
  <c r="AA39" i="10" s="1"/>
  <c r="AA23" i="10"/>
  <c r="AA41" i="10" s="1"/>
  <c r="AA25" i="10"/>
  <c r="AA27" i="10"/>
  <c r="AA29" i="10"/>
  <c r="AA31" i="10"/>
  <c r="AA33" i="10"/>
  <c r="AA35" i="10"/>
  <c r="AA37" i="10"/>
  <c r="AA30" i="10"/>
  <c r="AA32" i="10"/>
  <c r="AA34" i="10"/>
  <c r="AA36" i="10"/>
  <c r="AA38" i="10"/>
  <c r="W19" i="8"/>
  <c r="U23" i="8"/>
  <c r="U45" i="8" s="1"/>
  <c r="U26" i="8"/>
  <c r="U29" i="8"/>
  <c r="U32" i="8"/>
  <c r="U33" i="8"/>
  <c r="U24" i="8"/>
  <c r="U28" i="8"/>
  <c r="U30" i="8"/>
  <c r="U36" i="8"/>
  <c r="U38" i="8"/>
  <c r="U40" i="8"/>
  <c r="U20" i="8"/>
  <c r="U43" i="8" s="1"/>
  <c r="U21" i="8"/>
  <c r="U44" i="8" s="1"/>
  <c r="U25" i="8"/>
  <c r="U27" i="8"/>
  <c r="U34" i="8"/>
  <c r="U35" i="8"/>
  <c r="U37" i="8"/>
  <c r="U39" i="8"/>
  <c r="U41" i="8"/>
  <c r="U46" i="8"/>
  <c r="W19" i="7"/>
  <c r="U20" i="7"/>
  <c r="U21" i="7"/>
  <c r="U45" i="7" s="1"/>
  <c r="U23" i="7"/>
  <c r="U25" i="7"/>
  <c r="U27" i="7"/>
  <c r="U24" i="7"/>
  <c r="U26" i="7"/>
  <c r="U28" i="7"/>
  <c r="U30" i="7"/>
  <c r="U32" i="7"/>
  <c r="U34" i="7"/>
  <c r="U36" i="7"/>
  <c r="U39" i="7"/>
  <c r="U46" i="7"/>
  <c r="U29" i="7"/>
  <c r="U33" i="7"/>
  <c r="U37" i="7"/>
  <c r="U31" i="7"/>
  <c r="U35" i="7"/>
  <c r="G45" i="7"/>
  <c r="K19" i="7"/>
  <c r="AH19" i="7"/>
  <c r="I20" i="7"/>
  <c r="I21" i="7"/>
  <c r="I45" i="7" s="1"/>
  <c r="I22" i="7"/>
  <c r="I23" i="7"/>
  <c r="I25" i="7"/>
  <c r="I27" i="7"/>
  <c r="M19" i="7"/>
  <c r="I24" i="7"/>
  <c r="I26" i="7"/>
  <c r="I28" i="7"/>
  <c r="I29" i="7"/>
  <c r="I30" i="7"/>
  <c r="I32" i="7"/>
  <c r="I34" i="7"/>
  <c r="I36" i="7"/>
  <c r="I39" i="7"/>
  <c r="I46" i="7"/>
  <c r="I33" i="7"/>
  <c r="I37" i="7"/>
  <c r="I31" i="7"/>
  <c r="I35" i="7"/>
  <c r="G19" i="6"/>
  <c r="E20" i="6"/>
  <c r="S19" i="6"/>
  <c r="Q20" i="6"/>
  <c r="Q21" i="6"/>
  <c r="Q39" i="6" s="1"/>
  <c r="Q23" i="6"/>
  <c r="Q25" i="6"/>
  <c r="Q27" i="6"/>
  <c r="M10" i="5"/>
  <c r="N10" i="5"/>
  <c r="M14" i="5"/>
  <c r="E19" i="5"/>
  <c r="Q19" i="5"/>
  <c r="E21" i="5"/>
  <c r="AK21" i="5"/>
  <c r="AL21" i="5" s="1"/>
  <c r="AJ22" i="5"/>
  <c r="AL22" i="5"/>
  <c r="E23" i="5"/>
  <c r="Q23" i="5"/>
  <c r="AK23" i="5"/>
  <c r="AL23" i="5"/>
  <c r="E24" i="5"/>
  <c r="AK24" i="5"/>
  <c r="AL24" i="5" s="1"/>
  <c r="E25" i="5"/>
  <c r="Q25" i="5"/>
  <c r="AK25" i="5"/>
  <c r="AL25" i="5"/>
  <c r="E26" i="5"/>
  <c r="AK26" i="5"/>
  <c r="AL26" i="5" s="1"/>
  <c r="E27" i="5"/>
  <c r="Q27" i="5"/>
  <c r="AK27" i="5"/>
  <c r="AL27" i="5"/>
  <c r="E28" i="5"/>
  <c r="AK28" i="5"/>
  <c r="AL28" i="5" s="1"/>
  <c r="E29" i="5"/>
  <c r="Q29" i="5"/>
  <c r="AK29" i="5"/>
  <c r="AL29" i="5" s="1"/>
  <c r="E30" i="5"/>
  <c r="Q30" i="5"/>
  <c r="AK30" i="5"/>
  <c r="AL30" i="5"/>
  <c r="E31" i="5"/>
  <c r="Q31" i="5"/>
  <c r="AK31" i="5"/>
  <c r="AL31" i="5" s="1"/>
  <c r="E32" i="5"/>
  <c r="Q32" i="5"/>
  <c r="AK32" i="5"/>
  <c r="AL32" i="5"/>
  <c r="E33" i="5"/>
  <c r="Q33" i="5"/>
  <c r="AK33" i="5"/>
  <c r="AL33" i="5" s="1"/>
  <c r="E34" i="5"/>
  <c r="Q34" i="5"/>
  <c r="AK34" i="5"/>
  <c r="AL34" i="5"/>
  <c r="E36" i="5"/>
  <c r="Q36" i="5"/>
  <c r="AK36" i="5"/>
  <c r="AL36" i="5" s="1"/>
  <c r="E37" i="5"/>
  <c r="Q37" i="5"/>
  <c r="AK37" i="5"/>
  <c r="AL37" i="5"/>
  <c r="E38" i="5"/>
  <c r="Q38" i="5"/>
  <c r="AK38" i="5"/>
  <c r="AL38" i="5" s="1"/>
  <c r="AJ40" i="5"/>
  <c r="AJ41" i="5"/>
  <c r="AJ42" i="5"/>
  <c r="AJ43" i="5"/>
  <c r="AJ44" i="5"/>
  <c r="AH21" i="13" l="1"/>
  <c r="AJ21" i="13" s="1"/>
  <c r="AH22" i="13"/>
  <c r="AJ22" i="13" s="1"/>
  <c r="AE24" i="12"/>
  <c r="AE26" i="12"/>
  <c r="AG19" i="12"/>
  <c r="AE20" i="12"/>
  <c r="AE38" i="12" s="1"/>
  <c r="AE21" i="12"/>
  <c r="AE39" i="12" s="1"/>
  <c r="AE25" i="12"/>
  <c r="AE28" i="12"/>
  <c r="AE30" i="12"/>
  <c r="AE32" i="12"/>
  <c r="AE34" i="12"/>
  <c r="AE36" i="12"/>
  <c r="AE44" i="12"/>
  <c r="AE22" i="12"/>
  <c r="AE23" i="12"/>
  <c r="AE27" i="12"/>
  <c r="AE35" i="12"/>
  <c r="AE29" i="12"/>
  <c r="AE31" i="12"/>
  <c r="AE33" i="12"/>
  <c r="AE19" i="11"/>
  <c r="AC20" i="11"/>
  <c r="AC21" i="11"/>
  <c r="AC23" i="11"/>
  <c r="AC42" i="11" s="1"/>
  <c r="AC25" i="11"/>
  <c r="AC27" i="11"/>
  <c r="AC26" i="11"/>
  <c r="AC29" i="11"/>
  <c r="AC31" i="11"/>
  <c r="AC33" i="11"/>
  <c r="AC35" i="11"/>
  <c r="AC38" i="11"/>
  <c r="AC24" i="11"/>
  <c r="AC30" i="11"/>
  <c r="AC32" i="11"/>
  <c r="AC34" i="11"/>
  <c r="AC36" i="11"/>
  <c r="AC40" i="11"/>
  <c r="AC28" i="11"/>
  <c r="O41" i="10"/>
  <c r="O39" i="10"/>
  <c r="AE19" i="10"/>
  <c r="AC20" i="10"/>
  <c r="AC21" i="10"/>
  <c r="AC23" i="10"/>
  <c r="AC41" i="10" s="1"/>
  <c r="AC25" i="10"/>
  <c r="AC27" i="10"/>
  <c r="AC24" i="10"/>
  <c r="AC26" i="10"/>
  <c r="AC28" i="10"/>
  <c r="AC30" i="10"/>
  <c r="AC32" i="10"/>
  <c r="AC34" i="10"/>
  <c r="AC36" i="10"/>
  <c r="AC38" i="10"/>
  <c r="AC29" i="10"/>
  <c r="AC31" i="10"/>
  <c r="AC33" i="10"/>
  <c r="AC35" i="10"/>
  <c r="AC37" i="10"/>
  <c r="AH22" i="10"/>
  <c r="AJ22" i="10" s="1"/>
  <c r="AA19" i="8"/>
  <c r="W20" i="8"/>
  <c r="W21" i="8"/>
  <c r="W24" i="8"/>
  <c r="W25" i="8"/>
  <c r="W27" i="8"/>
  <c r="W28" i="8"/>
  <c r="W30" i="8"/>
  <c r="W34" i="8"/>
  <c r="W23" i="8"/>
  <c r="W45" i="8" s="1"/>
  <c r="W29" i="8"/>
  <c r="W32" i="8"/>
  <c r="W35" i="8"/>
  <c r="W37" i="8"/>
  <c r="W39" i="8"/>
  <c r="W41" i="8"/>
  <c r="W46" i="8"/>
  <c r="Y19" i="8"/>
  <c r="W22" i="8"/>
  <c r="W26" i="8"/>
  <c r="W33" i="8"/>
  <c r="W36" i="8"/>
  <c r="W38" i="8"/>
  <c r="W40" i="8"/>
  <c r="O19" i="7"/>
  <c r="M20" i="7"/>
  <c r="M21" i="7"/>
  <c r="M22" i="7"/>
  <c r="M23" i="7"/>
  <c r="M25" i="7"/>
  <c r="M27" i="7"/>
  <c r="M24" i="7"/>
  <c r="M26" i="7"/>
  <c r="M28" i="7"/>
  <c r="M30" i="7"/>
  <c r="M32" i="7"/>
  <c r="M34" i="7"/>
  <c r="M36" i="7"/>
  <c r="M39" i="7"/>
  <c r="M46" i="7"/>
  <c r="M29" i="7"/>
  <c r="M31" i="7"/>
  <c r="M35" i="7"/>
  <c r="M33" i="7"/>
  <c r="M37" i="7"/>
  <c r="K24" i="7"/>
  <c r="K26" i="7"/>
  <c r="K28" i="7"/>
  <c r="K20" i="7"/>
  <c r="K21" i="7"/>
  <c r="K45" i="7" s="1"/>
  <c r="K22" i="7"/>
  <c r="K23" i="7"/>
  <c r="K25" i="7"/>
  <c r="K27" i="7"/>
  <c r="K29" i="7"/>
  <c r="K31" i="7"/>
  <c r="K33" i="7"/>
  <c r="K35" i="7"/>
  <c r="K37" i="7"/>
  <c r="K32" i="7"/>
  <c r="K36" i="7"/>
  <c r="K39" i="7"/>
  <c r="K46" i="7"/>
  <c r="K30" i="7"/>
  <c r="K34" i="7"/>
  <c r="AA19" i="7"/>
  <c r="W22" i="7"/>
  <c r="W24" i="7"/>
  <c r="W26" i="7"/>
  <c r="W28" i="7"/>
  <c r="Y19" i="7"/>
  <c r="W20" i="7"/>
  <c r="W21" i="7"/>
  <c r="W23" i="7"/>
  <c r="W25" i="7"/>
  <c r="W27" i="7"/>
  <c r="W29" i="7"/>
  <c r="W31" i="7"/>
  <c r="W33" i="7"/>
  <c r="W35" i="7"/>
  <c r="W37" i="7"/>
  <c r="W32" i="7"/>
  <c r="W36" i="7"/>
  <c r="W39" i="7"/>
  <c r="W46" i="7"/>
  <c r="W30" i="7"/>
  <c r="W34" i="7"/>
  <c r="S24" i="6"/>
  <c r="S26" i="6"/>
  <c r="S28" i="6"/>
  <c r="S25" i="6"/>
  <c r="S29" i="6"/>
  <c r="S31" i="6"/>
  <c r="S33" i="6"/>
  <c r="S35" i="6"/>
  <c r="S37" i="6"/>
  <c r="U19" i="6"/>
  <c r="S20" i="6"/>
  <c r="S21" i="6"/>
  <c r="S39" i="6" s="1"/>
  <c r="S23" i="6"/>
  <c r="S27" i="6"/>
  <c r="S30" i="6"/>
  <c r="S32" i="6"/>
  <c r="S34" i="6"/>
  <c r="S36" i="6"/>
  <c r="S38" i="6"/>
  <c r="S44" i="6"/>
  <c r="G24" i="6"/>
  <c r="G26" i="6"/>
  <c r="G28" i="6"/>
  <c r="I19" i="6"/>
  <c r="G20" i="6"/>
  <c r="G21" i="6"/>
  <c r="G23" i="6"/>
  <c r="G27" i="6"/>
  <c r="G31" i="6"/>
  <c r="G33" i="6"/>
  <c r="G35" i="6"/>
  <c r="G37" i="6"/>
  <c r="G22" i="6"/>
  <c r="G25" i="6"/>
  <c r="G29" i="6"/>
  <c r="G30" i="6"/>
  <c r="G32" i="6"/>
  <c r="G34" i="6"/>
  <c r="G36" i="6"/>
  <c r="G38" i="6"/>
  <c r="G44" i="6"/>
  <c r="G19" i="5"/>
  <c r="E20" i="5"/>
  <c r="S19" i="5"/>
  <c r="Q20" i="5"/>
  <c r="Q21" i="5"/>
  <c r="Q24" i="5"/>
  <c r="Q26" i="5"/>
  <c r="Q28" i="5"/>
  <c r="M10" i="4"/>
  <c r="N10" i="4"/>
  <c r="M14" i="4"/>
  <c r="E19" i="4"/>
  <c r="Q19" i="4"/>
  <c r="E21" i="4"/>
  <c r="AK21" i="4"/>
  <c r="AL21" i="4" s="1"/>
  <c r="AL22" i="4"/>
  <c r="E23" i="4"/>
  <c r="AK23" i="4"/>
  <c r="AL23" i="4" s="1"/>
  <c r="E24" i="4"/>
  <c r="Q24" i="4"/>
  <c r="AK24" i="4"/>
  <c r="AL24" i="4"/>
  <c r="E25" i="4"/>
  <c r="AK25" i="4"/>
  <c r="AL25" i="4" s="1"/>
  <c r="E26" i="4"/>
  <c r="Q26" i="4"/>
  <c r="AK26" i="4"/>
  <c r="AL26" i="4"/>
  <c r="E27" i="4"/>
  <c r="AK27" i="4"/>
  <c r="AL27" i="4" s="1"/>
  <c r="E28" i="4"/>
  <c r="Q28" i="4"/>
  <c r="AK28" i="4"/>
  <c r="AL28" i="4"/>
  <c r="E29" i="4"/>
  <c r="Q29" i="4"/>
  <c r="AK29" i="4"/>
  <c r="AL29" i="4"/>
  <c r="E30" i="4"/>
  <c r="Q30" i="4"/>
  <c r="AK30" i="4"/>
  <c r="AL30" i="4" s="1"/>
  <c r="E31" i="4"/>
  <c r="Q31" i="4"/>
  <c r="AK31" i="4"/>
  <c r="AL31" i="4"/>
  <c r="E32" i="4"/>
  <c r="Q32" i="4"/>
  <c r="AK32" i="4"/>
  <c r="AL32" i="4" s="1"/>
  <c r="E33" i="4"/>
  <c r="Q33" i="4"/>
  <c r="AK33" i="4"/>
  <c r="AL33" i="4"/>
  <c r="E34" i="4"/>
  <c r="Q34" i="4"/>
  <c r="AK34" i="4"/>
  <c r="AL34" i="4" s="1"/>
  <c r="E35" i="4"/>
  <c r="Q35" i="4"/>
  <c r="AK35" i="4"/>
  <c r="AL35" i="4"/>
  <c r="E36" i="4"/>
  <c r="Q36" i="4"/>
  <c r="AK36" i="4"/>
  <c r="AL36" i="4" s="1"/>
  <c r="E37" i="4"/>
  <c r="Q37" i="4"/>
  <c r="AK37" i="4"/>
  <c r="AL37" i="4"/>
  <c r="E38" i="4"/>
  <c r="AJ38" i="4"/>
  <c r="AK38" i="4"/>
  <c r="AL38" i="4"/>
  <c r="E39" i="4"/>
  <c r="AJ39" i="4"/>
  <c r="AK39" i="4"/>
  <c r="AL39" i="4"/>
  <c r="AJ40" i="4"/>
  <c r="E41" i="4"/>
  <c r="Q41" i="4"/>
  <c r="AJ41" i="4"/>
  <c r="AK41" i="4"/>
  <c r="AL41" i="4" s="1"/>
  <c r="AJ19" i="13" l="1"/>
  <c r="AH30" i="12"/>
  <c r="AJ30" i="12" s="1"/>
  <c r="AH24" i="12"/>
  <c r="AJ24" i="12" s="1"/>
  <c r="AG20" i="12"/>
  <c r="AG21" i="12"/>
  <c r="AG39" i="12" s="1"/>
  <c r="AG23" i="12"/>
  <c r="AH23" i="12" s="1"/>
  <c r="AJ23" i="12" s="1"/>
  <c r="AG25" i="12"/>
  <c r="AH25" i="12" s="1"/>
  <c r="AJ25" i="12" s="1"/>
  <c r="AG27" i="12"/>
  <c r="AH27" i="12" s="1"/>
  <c r="AG28" i="12"/>
  <c r="AH28" i="12" s="1"/>
  <c r="AJ28" i="12" s="1"/>
  <c r="AG26" i="12"/>
  <c r="AH26" i="12" s="1"/>
  <c r="AJ26" i="12" s="1"/>
  <c r="AG29" i="12"/>
  <c r="AH29" i="12" s="1"/>
  <c r="AJ29" i="12" s="1"/>
  <c r="AG31" i="12"/>
  <c r="AH31" i="12" s="1"/>
  <c r="AJ31" i="12" s="1"/>
  <c r="AG33" i="12"/>
  <c r="AH33" i="12" s="1"/>
  <c r="AJ33" i="12" s="1"/>
  <c r="AG35" i="12"/>
  <c r="AH35" i="12" s="1"/>
  <c r="AJ35" i="12" s="1"/>
  <c r="AG24" i="12"/>
  <c r="AG44" i="12"/>
  <c r="AH44" i="12" s="1"/>
  <c r="AJ44" i="12" s="1"/>
  <c r="AG30" i="12"/>
  <c r="AG32" i="12"/>
  <c r="AH32" i="12" s="1"/>
  <c r="AJ32" i="12" s="1"/>
  <c r="AG36" i="12"/>
  <c r="AH36" i="12" s="1"/>
  <c r="AJ36" i="12" s="1"/>
  <c r="AG34" i="12"/>
  <c r="AH34" i="12" s="1"/>
  <c r="AJ34" i="12" s="1"/>
  <c r="AH21" i="12"/>
  <c r="AJ21" i="12" s="1"/>
  <c r="AE24" i="11"/>
  <c r="AE26" i="11"/>
  <c r="AE28" i="11"/>
  <c r="AG19" i="11"/>
  <c r="AE20" i="11"/>
  <c r="AE21" i="11"/>
  <c r="AE41" i="11" s="1"/>
  <c r="AE23" i="11"/>
  <c r="AE42" i="11" s="1"/>
  <c r="AE27" i="11"/>
  <c r="AE30" i="11"/>
  <c r="AE32" i="11"/>
  <c r="AE34" i="11"/>
  <c r="AE36" i="11"/>
  <c r="AE40" i="11"/>
  <c r="AE25" i="11"/>
  <c r="AE29" i="11"/>
  <c r="AE31" i="11"/>
  <c r="AE33" i="11"/>
  <c r="AE35" i="11"/>
  <c r="AE38" i="11"/>
  <c r="AE24" i="10"/>
  <c r="AE26" i="10"/>
  <c r="AE28" i="10"/>
  <c r="AG19" i="10"/>
  <c r="AE20" i="10"/>
  <c r="AE21" i="10"/>
  <c r="AE23" i="10"/>
  <c r="AE25" i="10"/>
  <c r="AE29" i="10"/>
  <c r="AE31" i="10"/>
  <c r="AE33" i="10"/>
  <c r="AE35" i="10"/>
  <c r="AE37" i="10"/>
  <c r="AE27" i="10"/>
  <c r="AE30" i="10"/>
  <c r="AE32" i="10"/>
  <c r="AE34" i="10"/>
  <c r="AE36" i="10"/>
  <c r="AE38" i="10"/>
  <c r="AA20" i="8"/>
  <c r="AA21" i="8"/>
  <c r="AA44" i="8" s="1"/>
  <c r="AA24" i="8"/>
  <c r="AA25" i="8"/>
  <c r="AA27" i="8"/>
  <c r="AA28" i="8"/>
  <c r="AA30" i="8"/>
  <c r="AA34" i="8"/>
  <c r="AA22" i="8"/>
  <c r="AA26" i="8"/>
  <c r="AA33" i="8"/>
  <c r="AA35" i="8"/>
  <c r="AA37" i="8"/>
  <c r="AA39" i="8"/>
  <c r="AA41" i="8"/>
  <c r="AA46" i="8"/>
  <c r="AA23" i="8"/>
  <c r="AA45" i="8" s="1"/>
  <c r="AA29" i="8"/>
  <c r="AA32" i="8"/>
  <c r="AA36" i="8"/>
  <c r="AA38" i="8"/>
  <c r="AA40" i="8"/>
  <c r="Y22" i="8"/>
  <c r="Y23" i="8"/>
  <c r="Y26" i="8"/>
  <c r="Y29" i="8"/>
  <c r="Y32" i="8"/>
  <c r="Y33" i="8"/>
  <c r="AC19" i="8"/>
  <c r="Y20" i="8"/>
  <c r="Y43" i="8" s="1"/>
  <c r="Y21" i="8"/>
  <c r="Y44" i="8" s="1"/>
  <c r="Y25" i="8"/>
  <c r="Y27" i="8"/>
  <c r="Y34" i="8"/>
  <c r="Y36" i="8"/>
  <c r="Y38" i="8"/>
  <c r="Y40" i="8"/>
  <c r="Y24" i="8"/>
  <c r="Y28" i="8"/>
  <c r="Y30" i="8"/>
  <c r="Y35" i="8"/>
  <c r="Y37" i="8"/>
  <c r="Y39" i="8"/>
  <c r="Y46" i="8"/>
  <c r="Y41" i="8"/>
  <c r="W43" i="8"/>
  <c r="AH22" i="7"/>
  <c r="AJ22" i="7" s="1"/>
  <c r="AA22" i="7"/>
  <c r="AA24" i="7"/>
  <c r="AA26" i="7"/>
  <c r="AA28" i="7"/>
  <c r="AA20" i="7"/>
  <c r="AA21" i="7"/>
  <c r="AA45" i="7" s="1"/>
  <c r="AA23" i="7"/>
  <c r="AA25" i="7"/>
  <c r="AA27" i="7"/>
  <c r="AA29" i="7"/>
  <c r="AA31" i="7"/>
  <c r="AA33" i="7"/>
  <c r="AA35" i="7"/>
  <c r="AA37" i="7"/>
  <c r="AA30" i="7"/>
  <c r="AA34" i="7"/>
  <c r="AA32" i="7"/>
  <c r="AA36" i="7"/>
  <c r="AA39" i="7"/>
  <c r="AA46" i="7"/>
  <c r="Y20" i="7"/>
  <c r="Y21" i="7"/>
  <c r="Y45" i="7" s="1"/>
  <c r="Y23" i="7"/>
  <c r="Y25" i="7"/>
  <c r="Y27" i="7"/>
  <c r="AC19" i="7"/>
  <c r="Y22" i="7"/>
  <c r="Y24" i="7"/>
  <c r="Y26" i="7"/>
  <c r="Y28" i="7"/>
  <c r="Y29" i="7"/>
  <c r="Y30" i="7"/>
  <c r="Y32" i="7"/>
  <c r="Y34" i="7"/>
  <c r="Y36" i="7"/>
  <c r="Y39" i="7"/>
  <c r="Y46" i="7"/>
  <c r="Y31" i="7"/>
  <c r="Y35" i="7"/>
  <c r="Y33" i="7"/>
  <c r="Y37" i="7"/>
  <c r="M45" i="7"/>
  <c r="O24" i="7"/>
  <c r="O26" i="7"/>
  <c r="O28" i="7"/>
  <c r="O20" i="7"/>
  <c r="O21" i="7"/>
  <c r="O45" i="7" s="1"/>
  <c r="O22" i="7"/>
  <c r="O23" i="7"/>
  <c r="O25" i="7"/>
  <c r="O27" i="7"/>
  <c r="O29" i="7"/>
  <c r="O31" i="7"/>
  <c r="O33" i="7"/>
  <c r="O35" i="7"/>
  <c r="O37" i="7"/>
  <c r="O30" i="7"/>
  <c r="O34" i="7"/>
  <c r="O32" i="7"/>
  <c r="O36" i="7"/>
  <c r="O39" i="7"/>
  <c r="O46" i="7"/>
  <c r="G40" i="6"/>
  <c r="W19" i="6"/>
  <c r="U20" i="6"/>
  <c r="U21" i="6"/>
  <c r="U39" i="6" s="1"/>
  <c r="U23" i="6"/>
  <c r="U25" i="6"/>
  <c r="U27" i="6"/>
  <c r="U26" i="6"/>
  <c r="U30" i="6"/>
  <c r="U32" i="6"/>
  <c r="U34" i="6"/>
  <c r="U36" i="6"/>
  <c r="U38" i="6"/>
  <c r="U44" i="6"/>
  <c r="U24" i="6"/>
  <c r="U28" i="6"/>
  <c r="U29" i="6"/>
  <c r="U31" i="6"/>
  <c r="U33" i="6"/>
  <c r="U35" i="6"/>
  <c r="U37" i="6"/>
  <c r="G39" i="6"/>
  <c r="K19" i="6"/>
  <c r="AH19" i="6"/>
  <c r="I20" i="6"/>
  <c r="I21" i="6"/>
  <c r="I39" i="6" s="1"/>
  <c r="I22" i="6"/>
  <c r="I40" i="6" s="1"/>
  <c r="I23" i="6"/>
  <c r="I25" i="6"/>
  <c r="I27" i="6"/>
  <c r="I29" i="6"/>
  <c r="I24" i="6"/>
  <c r="I28" i="6"/>
  <c r="I30" i="6"/>
  <c r="I32" i="6"/>
  <c r="I34" i="6"/>
  <c r="I36" i="6"/>
  <c r="I38" i="6"/>
  <c r="I44" i="6"/>
  <c r="M19" i="6"/>
  <c r="I26" i="6"/>
  <c r="I31" i="6"/>
  <c r="I33" i="6"/>
  <c r="I35" i="6"/>
  <c r="I37" i="6"/>
  <c r="S23" i="5"/>
  <c r="S25" i="5"/>
  <c r="S27" i="5"/>
  <c r="S24" i="5"/>
  <c r="S28" i="5"/>
  <c r="S30" i="5"/>
  <c r="S32" i="5"/>
  <c r="S34" i="5"/>
  <c r="S37" i="5"/>
  <c r="U19" i="5"/>
  <c r="S20" i="5"/>
  <c r="S21" i="5"/>
  <c r="S26" i="5"/>
  <c r="S29" i="5"/>
  <c r="S31" i="5"/>
  <c r="S33" i="5"/>
  <c r="S36" i="5"/>
  <c r="S38" i="5"/>
  <c r="G23" i="5"/>
  <c r="G25" i="5"/>
  <c r="G27" i="5"/>
  <c r="G29" i="5"/>
  <c r="I19" i="5"/>
  <c r="G20" i="5"/>
  <c r="G21" i="5"/>
  <c r="G26" i="5"/>
  <c r="G30" i="5"/>
  <c r="G32" i="5"/>
  <c r="G34" i="5"/>
  <c r="G37" i="5"/>
  <c r="G22" i="5"/>
  <c r="G24" i="5"/>
  <c r="G28" i="5"/>
  <c r="G31" i="5"/>
  <c r="G33" i="5"/>
  <c r="G36" i="5"/>
  <c r="G38" i="5"/>
  <c r="G19" i="4"/>
  <c r="E20" i="4"/>
  <c r="S19" i="4"/>
  <c r="Q20" i="4"/>
  <c r="Q21" i="4"/>
  <c r="Q39" i="4" s="1"/>
  <c r="Q23" i="4"/>
  <c r="Q40" i="4" s="1"/>
  <c r="Q25" i="4"/>
  <c r="Q27" i="4"/>
  <c r="AJ39" i="1"/>
  <c r="AJ42" i="1"/>
  <c r="AK41" i="1"/>
  <c r="AK39" i="1"/>
  <c r="AL39" i="1" s="1"/>
  <c r="AK40" i="1"/>
  <c r="AL40" i="1" s="1"/>
  <c r="E39" i="1"/>
  <c r="E40" i="1"/>
  <c r="E41" i="1"/>
  <c r="O10" i="13" l="1"/>
  <c r="O14" i="13"/>
  <c r="AL20" i="13"/>
  <c r="AJ19" i="12"/>
  <c r="AG38" i="12"/>
  <c r="AH20" i="12"/>
  <c r="AK20" i="12" s="1"/>
  <c r="AH20" i="11"/>
  <c r="AK20" i="11" s="1"/>
  <c r="AH35" i="11"/>
  <c r="AJ35" i="11" s="1"/>
  <c r="AG20" i="11"/>
  <c r="AG21" i="11"/>
  <c r="AG41" i="11" s="1"/>
  <c r="AG23" i="11"/>
  <c r="AG42" i="11" s="1"/>
  <c r="AG25" i="11"/>
  <c r="AH25" i="11" s="1"/>
  <c r="AJ25" i="11" s="1"/>
  <c r="AG27" i="11"/>
  <c r="AH27" i="11" s="1"/>
  <c r="AJ27" i="11" s="1"/>
  <c r="AG24" i="11"/>
  <c r="AH24" i="11" s="1"/>
  <c r="AJ24" i="11" s="1"/>
  <c r="AG28" i="11"/>
  <c r="AH28" i="11" s="1"/>
  <c r="AG29" i="11"/>
  <c r="AH29" i="11" s="1"/>
  <c r="AJ29" i="11" s="1"/>
  <c r="AG31" i="11"/>
  <c r="AH31" i="11" s="1"/>
  <c r="AJ31" i="11" s="1"/>
  <c r="AG33" i="11"/>
  <c r="AH33" i="11" s="1"/>
  <c r="AJ33" i="11" s="1"/>
  <c r="AG35" i="11"/>
  <c r="AG38" i="11"/>
  <c r="AH38" i="11" s="1"/>
  <c r="AJ38" i="11" s="1"/>
  <c r="AG26" i="11"/>
  <c r="AH26" i="11" s="1"/>
  <c r="AJ26" i="11" s="1"/>
  <c r="AG30" i="11"/>
  <c r="AH30" i="11" s="1"/>
  <c r="AJ30" i="11" s="1"/>
  <c r="AG32" i="11"/>
  <c r="AH32" i="11" s="1"/>
  <c r="AJ32" i="11" s="1"/>
  <c r="AG34" i="11"/>
  <c r="AH34" i="11" s="1"/>
  <c r="AJ34" i="11" s="1"/>
  <c r="AG36" i="11"/>
  <c r="AH36" i="11" s="1"/>
  <c r="AJ36" i="11" s="1"/>
  <c r="AG40" i="11"/>
  <c r="AH40" i="11" s="1"/>
  <c r="AJ40" i="11" s="1"/>
  <c r="AH21" i="11"/>
  <c r="AJ21" i="11" s="1"/>
  <c r="AG20" i="10"/>
  <c r="AH20" i="10" s="1"/>
  <c r="AK20" i="10" s="1"/>
  <c r="AG21" i="10"/>
  <c r="AG39" i="10" s="1"/>
  <c r="AG23" i="10"/>
  <c r="AH23" i="10" s="1"/>
  <c r="AJ23" i="10" s="1"/>
  <c r="AG25" i="10"/>
  <c r="AH25" i="10" s="1"/>
  <c r="AJ25" i="10" s="1"/>
  <c r="AG27" i="10"/>
  <c r="AH27" i="10" s="1"/>
  <c r="AJ27" i="10" s="1"/>
  <c r="AG24" i="10"/>
  <c r="AH24" i="10" s="1"/>
  <c r="AJ24" i="10" s="1"/>
  <c r="AG30" i="10"/>
  <c r="AH30" i="10" s="1"/>
  <c r="AJ30" i="10" s="1"/>
  <c r="AG32" i="10"/>
  <c r="AH32" i="10" s="1"/>
  <c r="AJ32" i="10" s="1"/>
  <c r="AG34" i="10"/>
  <c r="AH34" i="10" s="1"/>
  <c r="AJ34" i="10" s="1"/>
  <c r="AG36" i="10"/>
  <c r="AH36" i="10" s="1"/>
  <c r="AJ36" i="10" s="1"/>
  <c r="AG38" i="10"/>
  <c r="AH38" i="10" s="1"/>
  <c r="AJ38" i="10" s="1"/>
  <c r="AG26" i="10"/>
  <c r="AH26" i="10" s="1"/>
  <c r="AJ26" i="10" s="1"/>
  <c r="AG28" i="10"/>
  <c r="AH28" i="10" s="1"/>
  <c r="AG29" i="10"/>
  <c r="AH29" i="10" s="1"/>
  <c r="AJ29" i="10" s="1"/>
  <c r="AG31" i="10"/>
  <c r="AH31" i="10" s="1"/>
  <c r="AJ31" i="10" s="1"/>
  <c r="AG33" i="10"/>
  <c r="AH33" i="10" s="1"/>
  <c r="AJ33" i="10" s="1"/>
  <c r="AG35" i="10"/>
  <c r="AH35" i="10" s="1"/>
  <c r="AJ35" i="10" s="1"/>
  <c r="AG37" i="10"/>
  <c r="AH37" i="10" s="1"/>
  <c r="AJ37" i="10" s="1"/>
  <c r="AE19" i="8"/>
  <c r="AC23" i="8"/>
  <c r="AC45" i="8" s="1"/>
  <c r="AC26" i="8"/>
  <c r="AC29" i="8"/>
  <c r="AC32" i="8"/>
  <c r="AC33" i="8"/>
  <c r="AC24" i="8"/>
  <c r="AC28" i="8"/>
  <c r="AC30" i="8"/>
  <c r="AC36" i="8"/>
  <c r="AC38" i="8"/>
  <c r="AC40" i="8"/>
  <c r="AC20" i="8"/>
  <c r="AC21" i="8"/>
  <c r="AC25" i="8"/>
  <c r="AC27" i="8"/>
  <c r="AC34" i="8"/>
  <c r="AC35" i="8"/>
  <c r="AC37" i="8"/>
  <c r="AC39" i="8"/>
  <c r="AC41" i="8"/>
  <c r="AC46" i="8"/>
  <c r="Y45" i="8"/>
  <c r="AE19" i="7"/>
  <c r="AC20" i="7"/>
  <c r="AC21" i="7"/>
  <c r="AC23" i="7"/>
  <c r="AC25" i="7"/>
  <c r="AC27" i="7"/>
  <c r="AC24" i="7"/>
  <c r="AC26" i="7"/>
  <c r="AC28" i="7"/>
  <c r="AC30" i="7"/>
  <c r="AC32" i="7"/>
  <c r="AC34" i="7"/>
  <c r="AC36" i="7"/>
  <c r="AC39" i="7"/>
  <c r="AC46" i="7"/>
  <c r="AC33" i="7"/>
  <c r="AC37" i="7"/>
  <c r="AC29" i="7"/>
  <c r="AC31" i="7"/>
  <c r="AC35" i="7"/>
  <c r="K24" i="6"/>
  <c r="K26" i="6"/>
  <c r="K28" i="6"/>
  <c r="K22" i="6"/>
  <c r="K40" i="6" s="1"/>
  <c r="K25" i="6"/>
  <c r="K29" i="6"/>
  <c r="K31" i="6"/>
  <c r="K33" i="6"/>
  <c r="K35" i="6"/>
  <c r="K37" i="6"/>
  <c r="K20" i="6"/>
  <c r="K21" i="6"/>
  <c r="K39" i="6" s="1"/>
  <c r="K23" i="6"/>
  <c r="K27" i="6"/>
  <c r="K30" i="6"/>
  <c r="K32" i="6"/>
  <c r="K34" i="6"/>
  <c r="K36" i="6"/>
  <c r="K38" i="6"/>
  <c r="K44" i="6"/>
  <c r="O19" i="6"/>
  <c r="M20" i="6"/>
  <c r="M21" i="6"/>
  <c r="M39" i="6" s="1"/>
  <c r="M22" i="6"/>
  <c r="M40" i="6" s="1"/>
  <c r="M23" i="6"/>
  <c r="M25" i="6"/>
  <c r="M27" i="6"/>
  <c r="M26" i="6"/>
  <c r="M30" i="6"/>
  <c r="M32" i="6"/>
  <c r="M34" i="6"/>
  <c r="M36" i="6"/>
  <c r="M38" i="6"/>
  <c r="M44" i="6"/>
  <c r="M24" i="6"/>
  <c r="M28" i="6"/>
  <c r="M29" i="6"/>
  <c r="M31" i="6"/>
  <c r="M33" i="6"/>
  <c r="M35" i="6"/>
  <c r="M37" i="6"/>
  <c r="AA19" i="6"/>
  <c r="W22" i="6"/>
  <c r="W24" i="6"/>
  <c r="W26" i="6"/>
  <c r="W28" i="6"/>
  <c r="Y19" i="6"/>
  <c r="W20" i="6"/>
  <c r="W21" i="6"/>
  <c r="W23" i="6"/>
  <c r="W27" i="6"/>
  <c r="W29" i="6"/>
  <c r="W31" i="6"/>
  <c r="W33" i="6"/>
  <c r="W35" i="6"/>
  <c r="W37" i="6"/>
  <c r="W25" i="6"/>
  <c r="W30" i="6"/>
  <c r="W32" i="6"/>
  <c r="W34" i="6"/>
  <c r="W36" i="6"/>
  <c r="W38" i="6"/>
  <c r="W44" i="6"/>
  <c r="K19" i="5"/>
  <c r="AH19" i="5"/>
  <c r="AL40" i="5" s="1"/>
  <c r="I20" i="5"/>
  <c r="I21" i="5"/>
  <c r="I22" i="5"/>
  <c r="I24" i="5"/>
  <c r="I26" i="5"/>
  <c r="I28" i="5"/>
  <c r="I23" i="5"/>
  <c r="I27" i="5"/>
  <c r="I31" i="5"/>
  <c r="I33" i="5"/>
  <c r="I36" i="5"/>
  <c r="I38" i="5"/>
  <c r="M19" i="5"/>
  <c r="I25" i="5"/>
  <c r="I29" i="5"/>
  <c r="I30" i="5"/>
  <c r="I32" i="5"/>
  <c r="I34" i="5"/>
  <c r="I37" i="5"/>
  <c r="W19" i="5"/>
  <c r="U20" i="5"/>
  <c r="U21" i="5"/>
  <c r="U24" i="5"/>
  <c r="U26" i="5"/>
  <c r="U28" i="5"/>
  <c r="U25" i="5"/>
  <c r="U29" i="5"/>
  <c r="U31" i="5"/>
  <c r="U33" i="5"/>
  <c r="U36" i="5"/>
  <c r="U38" i="5"/>
  <c r="U23" i="5"/>
  <c r="U27" i="5"/>
  <c r="U30" i="5"/>
  <c r="U32" i="5"/>
  <c r="U34" i="5"/>
  <c r="U37" i="5"/>
  <c r="S24" i="4"/>
  <c r="S26" i="4"/>
  <c r="S28" i="4"/>
  <c r="S25" i="4"/>
  <c r="S29" i="4"/>
  <c r="S31" i="4"/>
  <c r="S33" i="4"/>
  <c r="S35" i="4"/>
  <c r="S37" i="4"/>
  <c r="U19" i="4"/>
  <c r="S20" i="4"/>
  <c r="S21" i="4"/>
  <c r="S39" i="4" s="1"/>
  <c r="S23" i="4"/>
  <c r="S27" i="4"/>
  <c r="S41" i="4"/>
  <c r="S30" i="4"/>
  <c r="S32" i="4"/>
  <c r="S34" i="4"/>
  <c r="S36" i="4"/>
  <c r="G24" i="4"/>
  <c r="G26" i="4"/>
  <c r="G28" i="4"/>
  <c r="I19" i="4"/>
  <c r="G20" i="4"/>
  <c r="G38" i="4" s="1"/>
  <c r="G21" i="4"/>
  <c r="G23" i="4"/>
  <c r="G27" i="4"/>
  <c r="G31" i="4"/>
  <c r="G33" i="4"/>
  <c r="G35" i="4"/>
  <c r="G37" i="4"/>
  <c r="G22" i="4"/>
  <c r="G25" i="4"/>
  <c r="G29" i="4"/>
  <c r="G41" i="4"/>
  <c r="G30" i="4"/>
  <c r="G32" i="4"/>
  <c r="G34" i="4"/>
  <c r="G36" i="4"/>
  <c r="AK43" i="1"/>
  <c r="AL43" i="1" s="1"/>
  <c r="E43" i="1"/>
  <c r="AK38" i="1"/>
  <c r="AL38" i="1" s="1"/>
  <c r="E38" i="1"/>
  <c r="AK37" i="1"/>
  <c r="AL37" i="1" s="1"/>
  <c r="E37" i="1"/>
  <c r="E42" i="1" s="1"/>
  <c r="AK36" i="1"/>
  <c r="AL36" i="1" s="1"/>
  <c r="E36" i="1"/>
  <c r="AK35" i="1"/>
  <c r="AL35" i="1" s="1"/>
  <c r="E35" i="1"/>
  <c r="AK34" i="1"/>
  <c r="AL34" i="1" s="1"/>
  <c r="E34" i="1"/>
  <c r="AK33" i="1"/>
  <c r="AL33" i="1" s="1"/>
  <c r="E33" i="1"/>
  <c r="AK32" i="1"/>
  <c r="AL32" i="1" s="1"/>
  <c r="E32" i="1"/>
  <c r="AK31" i="1"/>
  <c r="AL31" i="1" s="1"/>
  <c r="E31" i="1"/>
  <c r="AK30" i="1"/>
  <c r="AL30" i="1" s="1"/>
  <c r="E30" i="1"/>
  <c r="AK29" i="1"/>
  <c r="AL29" i="1" s="1"/>
  <c r="E29" i="1"/>
  <c r="AK28" i="1"/>
  <c r="AL28" i="1" s="1"/>
  <c r="E28" i="1"/>
  <c r="AK27" i="1"/>
  <c r="AL27" i="1" s="1"/>
  <c r="E27" i="1"/>
  <c r="AK26" i="1"/>
  <c r="AL26" i="1" s="1"/>
  <c r="E26" i="1"/>
  <c r="AK25" i="1"/>
  <c r="AL25" i="1" s="1"/>
  <c r="E25" i="1"/>
  <c r="AK24" i="1"/>
  <c r="AL24" i="1" s="1"/>
  <c r="E24" i="1"/>
  <c r="AK23" i="1"/>
  <c r="AL23" i="1" s="1"/>
  <c r="E23" i="1"/>
  <c r="AK22" i="1"/>
  <c r="AL22" i="1" s="1"/>
  <c r="E22" i="1"/>
  <c r="AK21" i="1"/>
  <c r="AL21" i="1" s="1"/>
  <c r="E21" i="1"/>
  <c r="Q19" i="1"/>
  <c r="Q27" i="1" s="1"/>
  <c r="M10" i="1"/>
  <c r="M14" i="1" s="1"/>
  <c r="Q14" i="13" l="1"/>
  <c r="Q10" i="13"/>
  <c r="O10" i="12"/>
  <c r="O14" i="12"/>
  <c r="AL20" i="12"/>
  <c r="AH23" i="11"/>
  <c r="AJ23" i="11" s="1"/>
  <c r="AJ19" i="11" s="1"/>
  <c r="AH21" i="10"/>
  <c r="AJ21" i="10" s="1"/>
  <c r="AJ19" i="10" s="1"/>
  <c r="AE20" i="8"/>
  <c r="AE43" i="8" s="1"/>
  <c r="AE21" i="8"/>
  <c r="AE44" i="8" s="1"/>
  <c r="AE22" i="8"/>
  <c r="AH22" i="8" s="1"/>
  <c r="AJ22" i="8" s="1"/>
  <c r="AE24" i="8"/>
  <c r="AE25" i="8"/>
  <c r="AE27" i="8"/>
  <c r="AE28" i="8"/>
  <c r="AE30" i="8"/>
  <c r="AE34" i="8"/>
  <c r="AE23" i="8"/>
  <c r="AE29" i="8"/>
  <c r="AE32" i="8"/>
  <c r="AE35" i="8"/>
  <c r="AE37" i="8"/>
  <c r="AE39" i="8"/>
  <c r="AE41" i="8"/>
  <c r="AE46" i="8"/>
  <c r="AG19" i="8"/>
  <c r="AE26" i="8"/>
  <c r="AE33" i="8"/>
  <c r="AE36" i="8"/>
  <c r="AE38" i="8"/>
  <c r="AE40" i="8"/>
  <c r="AE24" i="7"/>
  <c r="AE26" i="7"/>
  <c r="AE28" i="7"/>
  <c r="AG19" i="7"/>
  <c r="AE20" i="7"/>
  <c r="AE21" i="7"/>
  <c r="AE23" i="7"/>
  <c r="AE25" i="7"/>
  <c r="AE27" i="7"/>
  <c r="AE29" i="7"/>
  <c r="AE31" i="7"/>
  <c r="AE33" i="7"/>
  <c r="AE35" i="7"/>
  <c r="AE32" i="7"/>
  <c r="AE36" i="7"/>
  <c r="AE39" i="7"/>
  <c r="AE46" i="7"/>
  <c r="AE30" i="7"/>
  <c r="AE34" i="7"/>
  <c r="AA22" i="6"/>
  <c r="AA24" i="6"/>
  <c r="AA26" i="6"/>
  <c r="AA28" i="6"/>
  <c r="AA25" i="6"/>
  <c r="AA29" i="6"/>
  <c r="AA31" i="6"/>
  <c r="AA33" i="6"/>
  <c r="AA35" i="6"/>
  <c r="AA37" i="6"/>
  <c r="AA20" i="6"/>
  <c r="AA21" i="6"/>
  <c r="AA23" i="6"/>
  <c r="AA27" i="6"/>
  <c r="AA30" i="6"/>
  <c r="AA32" i="6"/>
  <c r="AA34" i="6"/>
  <c r="AA36" i="6"/>
  <c r="AA38" i="6"/>
  <c r="AA44" i="6"/>
  <c r="O24" i="6"/>
  <c r="O26" i="6"/>
  <c r="O28" i="6"/>
  <c r="O20" i="6"/>
  <c r="O21" i="6"/>
  <c r="O23" i="6"/>
  <c r="O27" i="6"/>
  <c r="O29" i="6"/>
  <c r="O31" i="6"/>
  <c r="O33" i="6"/>
  <c r="O35" i="6"/>
  <c r="O37" i="6"/>
  <c r="O22" i="6"/>
  <c r="O40" i="6" s="1"/>
  <c r="O25" i="6"/>
  <c r="O30" i="6"/>
  <c r="O32" i="6"/>
  <c r="O34" i="6"/>
  <c r="O36" i="6"/>
  <c r="O38" i="6"/>
  <c r="O44" i="6"/>
  <c r="Y20" i="6"/>
  <c r="Y21" i="6"/>
  <c r="Y39" i="6" s="1"/>
  <c r="Y23" i="6"/>
  <c r="Y25" i="6"/>
  <c r="Y27" i="6"/>
  <c r="Y22" i="6"/>
  <c r="Y40" i="6" s="1"/>
  <c r="Y24" i="6"/>
  <c r="Y28" i="6"/>
  <c r="Y30" i="6"/>
  <c r="Y32" i="6"/>
  <c r="Y34" i="6"/>
  <c r="Y36" i="6"/>
  <c r="Y38" i="6"/>
  <c r="Y44" i="6"/>
  <c r="AC19" i="6"/>
  <c r="Y26" i="6"/>
  <c r="Y29" i="6"/>
  <c r="Y31" i="6"/>
  <c r="Y33" i="6"/>
  <c r="Y35" i="6"/>
  <c r="Y37" i="6"/>
  <c r="O19" i="5"/>
  <c r="M20" i="5"/>
  <c r="M21" i="5"/>
  <c r="M22" i="5"/>
  <c r="M24" i="5"/>
  <c r="M26" i="5"/>
  <c r="M28" i="5"/>
  <c r="M25" i="5"/>
  <c r="M29" i="5"/>
  <c r="M31" i="5"/>
  <c r="M33" i="5"/>
  <c r="M36" i="5"/>
  <c r="M38" i="5"/>
  <c r="M23" i="5"/>
  <c r="M27" i="5"/>
  <c r="M30" i="5"/>
  <c r="M32" i="5"/>
  <c r="M34" i="5"/>
  <c r="M37" i="5"/>
  <c r="M40" i="5"/>
  <c r="K23" i="5"/>
  <c r="K25" i="5"/>
  <c r="K27" i="5"/>
  <c r="K29" i="5"/>
  <c r="K22" i="5"/>
  <c r="K24" i="5"/>
  <c r="K28" i="5"/>
  <c r="K30" i="5"/>
  <c r="K32" i="5"/>
  <c r="K34" i="5"/>
  <c r="K37" i="5"/>
  <c r="K20" i="5"/>
  <c r="K21" i="5"/>
  <c r="K26" i="5"/>
  <c r="K31" i="5"/>
  <c r="K33" i="5"/>
  <c r="K36" i="5"/>
  <c r="K38" i="5"/>
  <c r="AA19" i="5"/>
  <c r="W22" i="5"/>
  <c r="W23" i="5"/>
  <c r="W25" i="5"/>
  <c r="W27" i="5"/>
  <c r="Y19" i="5"/>
  <c r="W20" i="5"/>
  <c r="W21" i="5"/>
  <c r="W26" i="5"/>
  <c r="W30" i="5"/>
  <c r="W32" i="5"/>
  <c r="W34" i="5"/>
  <c r="W37" i="5"/>
  <c r="W24" i="5"/>
  <c r="W28" i="5"/>
  <c r="W29" i="5"/>
  <c r="W31" i="5"/>
  <c r="W33" i="5"/>
  <c r="W36" i="5"/>
  <c r="W38" i="5"/>
  <c r="K19" i="4"/>
  <c r="AH19" i="4"/>
  <c r="AL40" i="4" s="1"/>
  <c r="I20" i="4"/>
  <c r="I21" i="4"/>
  <c r="I39" i="4" s="1"/>
  <c r="I22" i="4"/>
  <c r="I23" i="4"/>
  <c r="I40" i="4" s="1"/>
  <c r="I25" i="4"/>
  <c r="I27" i="4"/>
  <c r="I29" i="4"/>
  <c r="I24" i="4"/>
  <c r="I28" i="4"/>
  <c r="I30" i="4"/>
  <c r="I32" i="4"/>
  <c r="I34" i="4"/>
  <c r="I36" i="4"/>
  <c r="I41" i="4"/>
  <c r="M19" i="4"/>
  <c r="I26" i="4"/>
  <c r="I31" i="4"/>
  <c r="I33" i="4"/>
  <c r="I35" i="4"/>
  <c r="I37" i="4"/>
  <c r="W19" i="4"/>
  <c r="U20" i="4"/>
  <c r="U21" i="4"/>
  <c r="U39" i="4" s="1"/>
  <c r="U23" i="4"/>
  <c r="U40" i="4" s="1"/>
  <c r="U25" i="4"/>
  <c r="U27" i="4"/>
  <c r="U26" i="4"/>
  <c r="U30" i="4"/>
  <c r="U32" i="4"/>
  <c r="U34" i="4"/>
  <c r="U36" i="4"/>
  <c r="U41" i="4"/>
  <c r="U24" i="4"/>
  <c r="U28" i="4"/>
  <c r="U29" i="4"/>
  <c r="U31" i="4"/>
  <c r="U33" i="4"/>
  <c r="U35" i="4"/>
  <c r="G39" i="4"/>
  <c r="G40" i="4"/>
  <c r="Q30" i="1"/>
  <c r="Q23" i="1"/>
  <c r="N10" i="1"/>
  <c r="E20" i="1"/>
  <c r="Q38" i="1"/>
  <c r="Q36" i="1"/>
  <c r="Q33" i="1"/>
  <c r="Q43" i="1"/>
  <c r="Q35" i="1"/>
  <c r="Q32" i="1"/>
  <c r="Q31" i="1"/>
  <c r="Q28" i="1"/>
  <c r="Q26" i="1"/>
  <c r="Q24" i="1"/>
  <c r="Q22" i="1"/>
  <c r="Q42" i="1" s="1"/>
  <c r="Q21" i="1"/>
  <c r="Q20" i="1"/>
  <c r="Q39" i="1" s="1"/>
  <c r="S19" i="1"/>
  <c r="Q25" i="1"/>
  <c r="Q29" i="1"/>
  <c r="Q34" i="1"/>
  <c r="Q37" i="1"/>
  <c r="Q14" i="12" l="1"/>
  <c r="Q10" i="12"/>
  <c r="O10" i="11"/>
  <c r="O14" i="11"/>
  <c r="AL20" i="11"/>
  <c r="O10" i="10"/>
  <c r="O14" i="10"/>
  <c r="AL20" i="10"/>
  <c r="AH41" i="8"/>
  <c r="AJ41" i="8" s="1"/>
  <c r="AH36" i="8"/>
  <c r="AJ36" i="8" s="1"/>
  <c r="AH35" i="8"/>
  <c r="AJ35" i="8" s="1"/>
  <c r="AG23" i="8"/>
  <c r="AG45" i="8" s="1"/>
  <c r="AG26" i="8"/>
  <c r="AH26" i="8" s="1"/>
  <c r="AJ26" i="8" s="1"/>
  <c r="AG29" i="8"/>
  <c r="AH29" i="8" s="1"/>
  <c r="AJ29" i="8" s="1"/>
  <c r="AG32" i="8"/>
  <c r="AH32" i="8" s="1"/>
  <c r="AG33" i="8"/>
  <c r="AH33" i="8" s="1"/>
  <c r="AJ33" i="8" s="1"/>
  <c r="AG20" i="8"/>
  <c r="AH20" i="8" s="1"/>
  <c r="AK20" i="8" s="1"/>
  <c r="AG21" i="8"/>
  <c r="AG25" i="8"/>
  <c r="AH25" i="8" s="1"/>
  <c r="AJ25" i="8" s="1"/>
  <c r="AG27" i="8"/>
  <c r="AH27" i="8" s="1"/>
  <c r="AJ27" i="8" s="1"/>
  <c r="AG34" i="8"/>
  <c r="AH34" i="8" s="1"/>
  <c r="AJ34" i="8" s="1"/>
  <c r="AG36" i="8"/>
  <c r="AG38" i="8"/>
  <c r="AH38" i="8" s="1"/>
  <c r="AJ38" i="8" s="1"/>
  <c r="AG40" i="8"/>
  <c r="AH40" i="8" s="1"/>
  <c r="AJ40" i="8" s="1"/>
  <c r="AG24" i="8"/>
  <c r="AH24" i="8" s="1"/>
  <c r="AJ24" i="8" s="1"/>
  <c r="AG28" i="8"/>
  <c r="AH28" i="8" s="1"/>
  <c r="AJ28" i="8" s="1"/>
  <c r="AG30" i="8"/>
  <c r="AH30" i="8" s="1"/>
  <c r="AJ30" i="8" s="1"/>
  <c r="AG35" i="8"/>
  <c r="AG37" i="8"/>
  <c r="AH37" i="8" s="1"/>
  <c r="AJ37" i="8" s="1"/>
  <c r="AG39" i="8"/>
  <c r="AH39" i="8" s="1"/>
  <c r="AJ39" i="8" s="1"/>
  <c r="AG46" i="8"/>
  <c r="AH46" i="8" s="1"/>
  <c r="AJ46" i="8" s="1"/>
  <c r="AG41" i="8"/>
  <c r="AE45" i="8"/>
  <c r="AH23" i="8"/>
  <c r="AJ23" i="8" s="1"/>
  <c r="AH39" i="7"/>
  <c r="AH33" i="7"/>
  <c r="AJ33" i="7" s="1"/>
  <c r="AH26" i="7"/>
  <c r="AJ26" i="7" s="1"/>
  <c r="AH27" i="7"/>
  <c r="AJ27" i="7" s="1"/>
  <c r="AE45" i="7"/>
  <c r="AG20" i="7"/>
  <c r="AH20" i="7" s="1"/>
  <c r="AK20" i="7" s="1"/>
  <c r="AG21" i="7"/>
  <c r="AG45" i="7" s="1"/>
  <c r="AG23" i="7"/>
  <c r="AH23" i="7" s="1"/>
  <c r="AJ23" i="7" s="1"/>
  <c r="AG25" i="7"/>
  <c r="AH25" i="7" s="1"/>
  <c r="AJ25" i="7" s="1"/>
  <c r="AG27" i="7"/>
  <c r="AG24" i="7"/>
  <c r="AH24" i="7" s="1"/>
  <c r="AJ24" i="7" s="1"/>
  <c r="AG26" i="7"/>
  <c r="AG28" i="7"/>
  <c r="AG29" i="7"/>
  <c r="AH29" i="7" s="1"/>
  <c r="AJ29" i="7" s="1"/>
  <c r="AG30" i="7"/>
  <c r="AH30" i="7" s="1"/>
  <c r="AJ30" i="7" s="1"/>
  <c r="AG32" i="7"/>
  <c r="AH32" i="7" s="1"/>
  <c r="AJ32" i="7" s="1"/>
  <c r="AG34" i="7"/>
  <c r="AH34" i="7" s="1"/>
  <c r="AJ34" i="7" s="1"/>
  <c r="AG36" i="7"/>
  <c r="AH36" i="7" s="1"/>
  <c r="AJ36" i="7" s="1"/>
  <c r="AG37" i="7"/>
  <c r="AG39" i="7"/>
  <c r="AG46" i="7"/>
  <c r="AH46" i="7" s="1"/>
  <c r="AJ46" i="7" s="1"/>
  <c r="AG31" i="7"/>
  <c r="AH31" i="7" s="1"/>
  <c r="AJ31" i="7" s="1"/>
  <c r="AG35" i="7"/>
  <c r="AH35" i="7" s="1"/>
  <c r="AJ35" i="7" s="1"/>
  <c r="AG33" i="7"/>
  <c r="AH28" i="7"/>
  <c r="AJ28" i="7" s="1"/>
  <c r="AE19" i="6"/>
  <c r="AC20" i="6"/>
  <c r="AC21" i="6"/>
  <c r="AC23" i="6"/>
  <c r="AC25" i="6"/>
  <c r="AC27" i="6"/>
  <c r="AC26" i="6"/>
  <c r="AC30" i="6"/>
  <c r="AC32" i="6"/>
  <c r="AC34" i="6"/>
  <c r="AC36" i="6"/>
  <c r="AC38" i="6"/>
  <c r="AC44" i="6"/>
  <c r="AC24" i="6"/>
  <c r="AC28" i="6"/>
  <c r="AC29" i="6"/>
  <c r="AC31" i="6"/>
  <c r="AC33" i="6"/>
  <c r="AC35" i="6"/>
  <c r="AC37" i="6"/>
  <c r="O39" i="6"/>
  <c r="AA22" i="5"/>
  <c r="AA23" i="5"/>
  <c r="AA25" i="5"/>
  <c r="AA27" i="5"/>
  <c r="AA24" i="5"/>
  <c r="AA28" i="5"/>
  <c r="AA30" i="5"/>
  <c r="AA32" i="5"/>
  <c r="AA34" i="5"/>
  <c r="AA37" i="5"/>
  <c r="AA20" i="5"/>
  <c r="AA21" i="5"/>
  <c r="AA26" i="5"/>
  <c r="AA29" i="5"/>
  <c r="AA31" i="5"/>
  <c r="AA33" i="5"/>
  <c r="AA36" i="5"/>
  <c r="AA38" i="5"/>
  <c r="O23" i="5"/>
  <c r="O25" i="5"/>
  <c r="O27" i="5"/>
  <c r="O20" i="5"/>
  <c r="O21" i="5"/>
  <c r="O26" i="5"/>
  <c r="O30" i="5"/>
  <c r="O32" i="5"/>
  <c r="O34" i="5"/>
  <c r="O37" i="5"/>
  <c r="O22" i="5"/>
  <c r="O24" i="5"/>
  <c r="O28" i="5"/>
  <c r="O29" i="5"/>
  <c r="O31" i="5"/>
  <c r="O33" i="5"/>
  <c r="O36" i="5"/>
  <c r="O38" i="5"/>
  <c r="Y20" i="5"/>
  <c r="Y21" i="5"/>
  <c r="Y24" i="5"/>
  <c r="Y26" i="5"/>
  <c r="Y28" i="5"/>
  <c r="Y22" i="5"/>
  <c r="Y23" i="5"/>
  <c r="Y27" i="5"/>
  <c r="Y29" i="5"/>
  <c r="Y31" i="5"/>
  <c r="Y33" i="5"/>
  <c r="Y36" i="5"/>
  <c r="Y38" i="5"/>
  <c r="AC19" i="5"/>
  <c r="Y25" i="5"/>
  <c r="Y30" i="5"/>
  <c r="Y32" i="5"/>
  <c r="Y34" i="5"/>
  <c r="Y37" i="5"/>
  <c r="AA19" i="4"/>
  <c r="W22" i="4"/>
  <c r="W24" i="4"/>
  <c r="W26" i="4"/>
  <c r="W28" i="4"/>
  <c r="Y19" i="4"/>
  <c r="W20" i="4"/>
  <c r="W21" i="4"/>
  <c r="W23" i="4"/>
  <c r="W40" i="4" s="1"/>
  <c r="W27" i="4"/>
  <c r="W29" i="4"/>
  <c r="W31" i="4"/>
  <c r="W33" i="4"/>
  <c r="W35" i="4"/>
  <c r="W25" i="4"/>
  <c r="W30" i="4"/>
  <c r="W32" i="4"/>
  <c r="W34" i="4"/>
  <c r="W36" i="4"/>
  <c r="W37" i="4"/>
  <c r="W41" i="4"/>
  <c r="O19" i="4"/>
  <c r="M20" i="4"/>
  <c r="M38" i="4" s="1"/>
  <c r="M21" i="4"/>
  <c r="M22" i="4"/>
  <c r="M23" i="4"/>
  <c r="M25" i="4"/>
  <c r="M27" i="4"/>
  <c r="M26" i="4"/>
  <c r="M30" i="4"/>
  <c r="M32" i="4"/>
  <c r="M34" i="4"/>
  <c r="M36" i="4"/>
  <c r="M41" i="4"/>
  <c r="M24" i="4"/>
  <c r="M28" i="4"/>
  <c r="M40" i="4"/>
  <c r="M29" i="4"/>
  <c r="M31" i="4"/>
  <c r="M33" i="4"/>
  <c r="M35" i="4"/>
  <c r="M37" i="4"/>
  <c r="I38" i="4"/>
  <c r="K24" i="4"/>
  <c r="K26" i="4"/>
  <c r="K28" i="4"/>
  <c r="K22" i="4"/>
  <c r="K25" i="4"/>
  <c r="K29" i="4"/>
  <c r="K31" i="4"/>
  <c r="K33" i="4"/>
  <c r="K35" i="4"/>
  <c r="K37" i="4"/>
  <c r="K20" i="4"/>
  <c r="K38" i="4" s="1"/>
  <c r="K21" i="4"/>
  <c r="K39" i="4" s="1"/>
  <c r="K23" i="4"/>
  <c r="K40" i="4" s="1"/>
  <c r="K27" i="4"/>
  <c r="K30" i="4"/>
  <c r="K32" i="4"/>
  <c r="K34" i="4"/>
  <c r="K36" i="4"/>
  <c r="K41" i="4"/>
  <c r="S43" i="1"/>
  <c r="S37" i="1"/>
  <c r="S35" i="1"/>
  <c r="S34" i="1"/>
  <c r="S32" i="1"/>
  <c r="S36" i="1"/>
  <c r="S33" i="1"/>
  <c r="S30" i="1"/>
  <c r="S29" i="1"/>
  <c r="S27" i="1"/>
  <c r="S25" i="1"/>
  <c r="S23" i="1"/>
  <c r="S38" i="1"/>
  <c r="S26" i="1"/>
  <c r="S22" i="1"/>
  <c r="S31" i="1"/>
  <c r="S28" i="1"/>
  <c r="S24" i="1"/>
  <c r="S21" i="1"/>
  <c r="S40" i="1" s="1"/>
  <c r="S20" i="1"/>
  <c r="U19" i="1"/>
  <c r="G43" i="1"/>
  <c r="G37" i="1"/>
  <c r="G35" i="1"/>
  <c r="G34" i="1"/>
  <c r="G32" i="1"/>
  <c r="G38" i="1"/>
  <c r="G30" i="1"/>
  <c r="G29" i="1"/>
  <c r="G27" i="1"/>
  <c r="G25" i="1"/>
  <c r="G23" i="1"/>
  <c r="G31" i="1"/>
  <c r="G28" i="1"/>
  <c r="G24" i="1"/>
  <c r="G21" i="1"/>
  <c r="G40" i="1" s="1"/>
  <c r="G20" i="1"/>
  <c r="G39" i="1" s="1"/>
  <c r="I19" i="1"/>
  <c r="G36" i="1"/>
  <c r="G33" i="1"/>
  <c r="G26" i="1"/>
  <c r="G22" i="1"/>
  <c r="G42" i="1" s="1"/>
  <c r="Q14" i="11" l="1"/>
  <c r="Q10" i="11"/>
  <c r="Q14" i="10"/>
  <c r="Q10" i="10"/>
  <c r="AG44" i="8"/>
  <c r="AH21" i="8"/>
  <c r="AJ21" i="8" s="1"/>
  <c r="AJ19" i="8" s="1"/>
  <c r="AH21" i="7"/>
  <c r="AJ21" i="7" s="1"/>
  <c r="AJ19" i="7" s="1"/>
  <c r="AE24" i="6"/>
  <c r="AE26" i="6"/>
  <c r="AE28" i="6"/>
  <c r="AG19" i="6"/>
  <c r="AE20" i="6"/>
  <c r="AE21" i="6"/>
  <c r="AE23" i="6"/>
  <c r="AE27" i="6"/>
  <c r="AE29" i="6"/>
  <c r="AE31" i="6"/>
  <c r="AE33" i="6"/>
  <c r="AE35" i="6"/>
  <c r="AE37" i="6"/>
  <c r="AE22" i="6"/>
  <c r="AH22" i="6" s="1"/>
  <c r="AJ22" i="6" s="1"/>
  <c r="AE25" i="6"/>
  <c r="AE30" i="6"/>
  <c r="AE32" i="6"/>
  <c r="AE34" i="6"/>
  <c r="AE36" i="6"/>
  <c r="AE38" i="6"/>
  <c r="AE44" i="6"/>
  <c r="AE19" i="5"/>
  <c r="AC20" i="5"/>
  <c r="AC21" i="5"/>
  <c r="AC24" i="5"/>
  <c r="AC26" i="5"/>
  <c r="AC28" i="5"/>
  <c r="AC25" i="5"/>
  <c r="AC29" i="5"/>
  <c r="AC31" i="5"/>
  <c r="AC33" i="5"/>
  <c r="AC36" i="5"/>
  <c r="AC38" i="5"/>
  <c r="AC23" i="5"/>
  <c r="AC27" i="5"/>
  <c r="AC30" i="5"/>
  <c r="AC32" i="5"/>
  <c r="AC34" i="5"/>
  <c r="AC37" i="5"/>
  <c r="M39" i="4"/>
  <c r="O24" i="4"/>
  <c r="O26" i="4"/>
  <c r="O28" i="4"/>
  <c r="O20" i="4"/>
  <c r="O21" i="4"/>
  <c r="O39" i="4" s="1"/>
  <c r="O23" i="4"/>
  <c r="O40" i="4" s="1"/>
  <c r="O27" i="4"/>
  <c r="O29" i="4"/>
  <c r="O31" i="4"/>
  <c r="O33" i="4"/>
  <c r="O35" i="4"/>
  <c r="O37" i="4"/>
  <c r="O22" i="4"/>
  <c r="O25" i="4"/>
  <c r="O41" i="4"/>
  <c r="O30" i="4"/>
  <c r="O32" i="4"/>
  <c r="O34" i="4"/>
  <c r="O36" i="4"/>
  <c r="Y20" i="4"/>
  <c r="Y38" i="4" s="1"/>
  <c r="Y21" i="4"/>
  <c r="Y39" i="4" s="1"/>
  <c r="Y23" i="4"/>
  <c r="Y40" i="4" s="1"/>
  <c r="Y25" i="4"/>
  <c r="Y27" i="4"/>
  <c r="Y22" i="4"/>
  <c r="Y24" i="4"/>
  <c r="Y28" i="4"/>
  <c r="Y30" i="4"/>
  <c r="Y32" i="4"/>
  <c r="Y34" i="4"/>
  <c r="Y36" i="4"/>
  <c r="Y37" i="4"/>
  <c r="Y41" i="4"/>
  <c r="AC19" i="4"/>
  <c r="Y26" i="4"/>
  <c r="Y29" i="4"/>
  <c r="Y31" i="4"/>
  <c r="Y33" i="4"/>
  <c r="Y35" i="4"/>
  <c r="AA22" i="4"/>
  <c r="AH22" i="4" s="1"/>
  <c r="AJ22" i="4" s="1"/>
  <c r="AA24" i="4"/>
  <c r="AA26" i="4"/>
  <c r="AA28" i="4"/>
  <c r="AA25" i="4"/>
  <c r="AA29" i="4"/>
  <c r="AA31" i="4"/>
  <c r="AA33" i="4"/>
  <c r="AA35" i="4"/>
  <c r="AA20" i="4"/>
  <c r="AA21" i="4"/>
  <c r="AA39" i="4" s="1"/>
  <c r="AA23" i="4"/>
  <c r="AA40" i="4" s="1"/>
  <c r="AA27" i="4"/>
  <c r="AA37" i="4"/>
  <c r="AA41" i="4"/>
  <c r="AA30" i="4"/>
  <c r="AA32" i="4"/>
  <c r="AA34" i="4"/>
  <c r="AA36" i="4"/>
  <c r="I38" i="1"/>
  <c r="I36" i="1"/>
  <c r="I33" i="1"/>
  <c r="I43" i="1"/>
  <c r="I35" i="1"/>
  <c r="I32" i="1"/>
  <c r="I31" i="1"/>
  <c r="I28" i="1"/>
  <c r="I26" i="1"/>
  <c r="I24" i="1"/>
  <c r="I22" i="1"/>
  <c r="I42" i="1" s="1"/>
  <c r="I21" i="1"/>
  <c r="I40" i="1" s="1"/>
  <c r="I20" i="1"/>
  <c r="I39" i="1" s="1"/>
  <c r="K19" i="1"/>
  <c r="I29" i="1"/>
  <c r="I25" i="1"/>
  <c r="I37" i="1"/>
  <c r="I34" i="1"/>
  <c r="I30" i="1"/>
  <c r="I27" i="1"/>
  <c r="I23" i="1"/>
  <c r="M42" i="1"/>
  <c r="U38" i="1"/>
  <c r="U36" i="1"/>
  <c r="U33" i="1"/>
  <c r="U43" i="1"/>
  <c r="U37" i="1"/>
  <c r="U34" i="1"/>
  <c r="U31" i="1"/>
  <c r="U28" i="1"/>
  <c r="U26" i="1"/>
  <c r="U24" i="1"/>
  <c r="U22" i="1"/>
  <c r="U42" i="1" s="1"/>
  <c r="U21" i="1"/>
  <c r="U40" i="1" s="1"/>
  <c r="U20" i="1"/>
  <c r="U39" i="1" s="1"/>
  <c r="W19" i="1"/>
  <c r="U30" i="1"/>
  <c r="U27" i="1"/>
  <c r="U23" i="1"/>
  <c r="U35" i="1"/>
  <c r="U32" i="1"/>
  <c r="U29" i="1"/>
  <c r="U25" i="1"/>
  <c r="O10" i="8" l="1"/>
  <c r="AL20" i="8"/>
  <c r="O14" i="8"/>
  <c r="O10" i="7"/>
  <c r="O14" i="7"/>
  <c r="AL20" i="7"/>
  <c r="AE39" i="6"/>
  <c r="AG20" i="6"/>
  <c r="AH20" i="6" s="1"/>
  <c r="AK20" i="6" s="1"/>
  <c r="AG21" i="6"/>
  <c r="AG39" i="6" s="1"/>
  <c r="AG23" i="6"/>
  <c r="AH23" i="6" s="1"/>
  <c r="AJ23" i="6" s="1"/>
  <c r="AG25" i="6"/>
  <c r="AH25" i="6" s="1"/>
  <c r="AJ25" i="6" s="1"/>
  <c r="AG27" i="6"/>
  <c r="AH27" i="6" s="1"/>
  <c r="AJ27" i="6" s="1"/>
  <c r="AG24" i="6"/>
  <c r="AH24" i="6" s="1"/>
  <c r="AJ24" i="6" s="1"/>
  <c r="AG28" i="6"/>
  <c r="AH28" i="6" s="1"/>
  <c r="AJ28" i="6" s="1"/>
  <c r="AG30" i="6"/>
  <c r="AH30" i="6" s="1"/>
  <c r="AJ30" i="6" s="1"/>
  <c r="AG32" i="6"/>
  <c r="AH32" i="6" s="1"/>
  <c r="AJ32" i="6" s="1"/>
  <c r="AG34" i="6"/>
  <c r="AH34" i="6" s="1"/>
  <c r="AJ34" i="6" s="1"/>
  <c r="AG36" i="6"/>
  <c r="AH36" i="6" s="1"/>
  <c r="AJ36" i="6" s="1"/>
  <c r="AG38" i="6"/>
  <c r="AH38" i="6" s="1"/>
  <c r="AJ38" i="6" s="1"/>
  <c r="AG44" i="6"/>
  <c r="AH44" i="6" s="1"/>
  <c r="AJ44" i="6" s="1"/>
  <c r="AG26" i="6"/>
  <c r="AH26" i="6" s="1"/>
  <c r="AJ26" i="6" s="1"/>
  <c r="AG29" i="6"/>
  <c r="AH29" i="6" s="1"/>
  <c r="AJ29" i="6" s="1"/>
  <c r="AG31" i="6"/>
  <c r="AH31" i="6" s="1"/>
  <c r="AJ31" i="6" s="1"/>
  <c r="AG33" i="6"/>
  <c r="AH33" i="6" s="1"/>
  <c r="AJ33" i="6" s="1"/>
  <c r="AG35" i="6"/>
  <c r="AH35" i="6" s="1"/>
  <c r="AJ35" i="6" s="1"/>
  <c r="AG37" i="6"/>
  <c r="AH37" i="6" s="1"/>
  <c r="AJ37" i="6" s="1"/>
  <c r="AE23" i="5"/>
  <c r="AE25" i="5"/>
  <c r="AE27" i="5"/>
  <c r="AG19" i="5"/>
  <c r="AE20" i="5"/>
  <c r="AE21" i="5"/>
  <c r="AE26" i="5"/>
  <c r="AE30" i="5"/>
  <c r="AE32" i="5"/>
  <c r="AE34" i="5"/>
  <c r="AE37" i="5"/>
  <c r="AE24" i="5"/>
  <c r="AE28" i="5"/>
  <c r="AE29" i="5"/>
  <c r="AE31" i="5"/>
  <c r="AE33" i="5"/>
  <c r="AE36" i="5"/>
  <c r="AE38" i="5"/>
  <c r="AE19" i="4"/>
  <c r="AC20" i="4"/>
  <c r="AC21" i="4"/>
  <c r="AC23" i="4"/>
  <c r="AC40" i="4" s="1"/>
  <c r="AC25" i="4"/>
  <c r="AC27" i="4"/>
  <c r="AC26" i="4"/>
  <c r="AC30" i="4"/>
  <c r="AC32" i="4"/>
  <c r="AC34" i="4"/>
  <c r="AC36" i="4"/>
  <c r="AC37" i="4"/>
  <c r="AC41" i="4"/>
  <c r="AC24" i="4"/>
  <c r="AC28" i="4"/>
  <c r="AC29" i="4"/>
  <c r="AC31" i="4"/>
  <c r="AC33" i="4"/>
  <c r="AC35" i="4"/>
  <c r="O38" i="4"/>
  <c r="AL42" i="1"/>
  <c r="W43" i="1"/>
  <c r="W37" i="1"/>
  <c r="W35" i="1"/>
  <c r="W34" i="1"/>
  <c r="W32" i="1"/>
  <c r="W38" i="1"/>
  <c r="W30" i="1"/>
  <c r="W29" i="1"/>
  <c r="W27" i="1"/>
  <c r="W25" i="1"/>
  <c r="W23" i="1"/>
  <c r="AA19" i="1"/>
  <c r="W31" i="1"/>
  <c r="W28" i="1"/>
  <c r="W24" i="1"/>
  <c r="W21" i="1"/>
  <c r="W20" i="1"/>
  <c r="W39" i="1" s="1"/>
  <c r="Y19" i="1"/>
  <c r="W36" i="1"/>
  <c r="W33" i="1"/>
  <c r="W26" i="1"/>
  <c r="W22" i="1"/>
  <c r="W42" i="1" s="1"/>
  <c r="M38" i="1"/>
  <c r="M36" i="1"/>
  <c r="M33" i="1"/>
  <c r="M43" i="1"/>
  <c r="M37" i="1"/>
  <c r="M34" i="1"/>
  <c r="M31" i="1"/>
  <c r="M28" i="1"/>
  <c r="M26" i="1"/>
  <c r="M24" i="1"/>
  <c r="M22" i="1"/>
  <c r="M21" i="1"/>
  <c r="M40" i="1" s="1"/>
  <c r="M20" i="1"/>
  <c r="M39" i="1" s="1"/>
  <c r="M35" i="1"/>
  <c r="M32" i="1"/>
  <c r="M30" i="1"/>
  <c r="M27" i="1"/>
  <c r="M23" i="1"/>
  <c r="M29" i="1"/>
  <c r="M25" i="1"/>
  <c r="K43" i="1"/>
  <c r="K37" i="1"/>
  <c r="K35" i="1"/>
  <c r="K34" i="1"/>
  <c r="K32" i="1"/>
  <c r="K36" i="1"/>
  <c r="K33" i="1"/>
  <c r="K30" i="1"/>
  <c r="K29" i="1"/>
  <c r="K27" i="1"/>
  <c r="K25" i="1"/>
  <c r="K23" i="1"/>
  <c r="K38" i="1"/>
  <c r="K26" i="1"/>
  <c r="K22" i="1"/>
  <c r="K42" i="1" s="1"/>
  <c r="K31" i="1"/>
  <c r="K28" i="1"/>
  <c r="K24" i="1"/>
  <c r="K21" i="1"/>
  <c r="K40" i="1" s="1"/>
  <c r="K20" i="1"/>
  <c r="K39" i="1" s="1"/>
  <c r="Q14" i="8" l="1"/>
  <c r="Q10" i="8"/>
  <c r="Q14" i="7"/>
  <c r="Q10" i="7"/>
  <c r="AH21" i="6"/>
  <c r="AJ21" i="6" s="1"/>
  <c r="AJ19" i="6" s="1"/>
  <c r="AH28" i="5"/>
  <c r="AJ28" i="5" s="1"/>
  <c r="AH32" i="5"/>
  <c r="AJ32" i="5" s="1"/>
  <c r="AH20" i="5"/>
  <c r="AK20" i="5" s="1"/>
  <c r="AH31" i="5"/>
  <c r="AJ31" i="5" s="1"/>
  <c r="AG20" i="5"/>
  <c r="AG21" i="5"/>
  <c r="AH21" i="5" s="1"/>
  <c r="AJ21" i="5" s="1"/>
  <c r="AG24" i="5"/>
  <c r="AH24" i="5" s="1"/>
  <c r="AJ24" i="5" s="1"/>
  <c r="AG26" i="5"/>
  <c r="AH26" i="5" s="1"/>
  <c r="AJ26" i="5" s="1"/>
  <c r="AG28" i="5"/>
  <c r="AG23" i="5"/>
  <c r="AH23" i="5" s="1"/>
  <c r="AJ23" i="5" s="1"/>
  <c r="AG27" i="5"/>
  <c r="AH27" i="5" s="1"/>
  <c r="AJ27" i="5" s="1"/>
  <c r="AG29" i="5"/>
  <c r="AH29" i="5" s="1"/>
  <c r="AJ29" i="5" s="1"/>
  <c r="AG31" i="5"/>
  <c r="AG33" i="5"/>
  <c r="AH33" i="5" s="1"/>
  <c r="AJ33" i="5" s="1"/>
  <c r="AG36" i="5"/>
  <c r="AH36" i="5" s="1"/>
  <c r="AJ36" i="5" s="1"/>
  <c r="AG38" i="5"/>
  <c r="AH38" i="5" s="1"/>
  <c r="AJ38" i="5" s="1"/>
  <c r="AG25" i="5"/>
  <c r="AH25" i="5" s="1"/>
  <c r="AJ25" i="5" s="1"/>
  <c r="AG30" i="5"/>
  <c r="AH30" i="5" s="1"/>
  <c r="AJ30" i="5" s="1"/>
  <c r="AG32" i="5"/>
  <c r="AG34" i="5"/>
  <c r="AH34" i="5" s="1"/>
  <c r="AJ34" i="5" s="1"/>
  <c r="AG37" i="5"/>
  <c r="AH37" i="5" s="1"/>
  <c r="AJ37" i="5" s="1"/>
  <c r="AE24" i="4"/>
  <c r="AE26" i="4"/>
  <c r="AE28" i="4"/>
  <c r="AG19" i="4"/>
  <c r="AE20" i="4"/>
  <c r="AE21" i="4"/>
  <c r="AE23" i="4"/>
  <c r="AE27" i="4"/>
  <c r="AE29" i="4"/>
  <c r="AE31" i="4"/>
  <c r="AE33" i="4"/>
  <c r="AE35" i="4"/>
  <c r="AE25" i="4"/>
  <c r="AE30" i="4"/>
  <c r="AE32" i="4"/>
  <c r="AE34" i="4"/>
  <c r="AE36" i="4"/>
  <c r="AE41" i="4"/>
  <c r="O43" i="1"/>
  <c r="O37" i="1"/>
  <c r="O34" i="1"/>
  <c r="O32" i="1"/>
  <c r="O38" i="1"/>
  <c r="O30" i="1"/>
  <c r="O29" i="1"/>
  <c r="O27" i="1"/>
  <c r="O25" i="1"/>
  <c r="O23" i="1"/>
  <c r="O36" i="1"/>
  <c r="O33" i="1"/>
  <c r="O31" i="1"/>
  <c r="O28" i="1"/>
  <c r="O24" i="1"/>
  <c r="O21" i="1"/>
  <c r="O40" i="1" s="1"/>
  <c r="O20" i="1"/>
  <c r="O39" i="1" s="1"/>
  <c r="O26" i="1"/>
  <c r="O22" i="1"/>
  <c r="O42" i="1" s="1"/>
  <c r="Y38" i="1"/>
  <c r="Y36" i="1"/>
  <c r="Y33" i="1"/>
  <c r="Y43" i="1"/>
  <c r="Y35" i="1"/>
  <c r="Y32" i="1"/>
  <c r="Y31" i="1"/>
  <c r="Y28" i="1"/>
  <c r="Y26" i="1"/>
  <c r="Y24" i="1"/>
  <c r="Y22" i="1"/>
  <c r="Y42" i="1" s="1"/>
  <c r="Y21" i="1"/>
  <c r="Y40" i="1" s="1"/>
  <c r="Y20" i="1"/>
  <c r="Y39" i="1" s="1"/>
  <c r="Y29" i="1"/>
  <c r="Y25" i="1"/>
  <c r="Y37" i="1"/>
  <c r="Y34" i="1"/>
  <c r="Y30" i="1"/>
  <c r="Y27" i="1"/>
  <c r="Y23" i="1"/>
  <c r="AC19" i="1"/>
  <c r="AA43" i="1"/>
  <c r="AA37" i="1"/>
  <c r="AA35" i="1"/>
  <c r="AA34" i="1"/>
  <c r="AA32" i="1"/>
  <c r="AA36" i="1"/>
  <c r="AA33" i="1"/>
  <c r="AA30" i="1"/>
  <c r="AA29" i="1"/>
  <c r="AA27" i="1"/>
  <c r="AA25" i="1"/>
  <c r="AA23" i="1"/>
  <c r="AA38" i="1"/>
  <c r="AA26" i="1"/>
  <c r="AA22" i="1"/>
  <c r="AA42" i="1" s="1"/>
  <c r="AA31" i="1"/>
  <c r="AA28" i="1"/>
  <c r="AA24" i="1"/>
  <c r="AA21" i="1"/>
  <c r="AA40" i="1" s="1"/>
  <c r="AA20" i="1"/>
  <c r="O10" i="6" l="1"/>
  <c r="O14" i="6"/>
  <c r="AL20" i="6"/>
  <c r="AJ19" i="5"/>
  <c r="AH23" i="4"/>
  <c r="AJ23" i="4" s="1"/>
  <c r="AE38" i="4"/>
  <c r="AH20" i="4"/>
  <c r="AK20" i="4" s="1"/>
  <c r="AE39" i="4"/>
  <c r="AG20" i="4"/>
  <c r="AG38" i="4" s="1"/>
  <c r="AG21" i="4"/>
  <c r="AG39" i="4" s="1"/>
  <c r="AG23" i="4"/>
  <c r="AG40" i="4" s="1"/>
  <c r="AG25" i="4"/>
  <c r="AH25" i="4" s="1"/>
  <c r="AJ25" i="4" s="1"/>
  <c r="AG27" i="4"/>
  <c r="AH27" i="4" s="1"/>
  <c r="AJ27" i="4" s="1"/>
  <c r="AG24" i="4"/>
  <c r="AH24" i="4" s="1"/>
  <c r="AJ24" i="4" s="1"/>
  <c r="AG28" i="4"/>
  <c r="AH28" i="4" s="1"/>
  <c r="AJ28" i="4" s="1"/>
  <c r="AG30" i="4"/>
  <c r="AH30" i="4" s="1"/>
  <c r="AJ30" i="4" s="1"/>
  <c r="AG32" i="4"/>
  <c r="AH32" i="4" s="1"/>
  <c r="AJ32" i="4" s="1"/>
  <c r="AG34" i="4"/>
  <c r="AH34" i="4" s="1"/>
  <c r="AJ34" i="4" s="1"/>
  <c r="AG36" i="4"/>
  <c r="AH36" i="4" s="1"/>
  <c r="AJ36" i="4" s="1"/>
  <c r="AG26" i="4"/>
  <c r="AH26" i="4" s="1"/>
  <c r="AJ26" i="4" s="1"/>
  <c r="AG29" i="4"/>
  <c r="AH29" i="4" s="1"/>
  <c r="AJ29" i="4" s="1"/>
  <c r="AG31" i="4"/>
  <c r="AH31" i="4" s="1"/>
  <c r="AJ31" i="4" s="1"/>
  <c r="AG33" i="4"/>
  <c r="AH33" i="4" s="1"/>
  <c r="AJ33" i="4" s="1"/>
  <c r="AG35" i="4"/>
  <c r="AH35" i="4" s="1"/>
  <c r="AJ35" i="4" s="1"/>
  <c r="AG37" i="4"/>
  <c r="AH37" i="4" s="1"/>
  <c r="AJ37" i="4" s="1"/>
  <c r="AC38" i="1"/>
  <c r="AC36" i="1"/>
  <c r="AC33" i="1"/>
  <c r="AC43" i="1"/>
  <c r="AC37" i="1"/>
  <c r="AC34" i="1"/>
  <c r="AC31" i="1"/>
  <c r="AC28" i="1"/>
  <c r="AC26" i="1"/>
  <c r="AC24" i="1"/>
  <c r="AC22" i="1"/>
  <c r="AC42" i="1" s="1"/>
  <c r="AC21" i="1"/>
  <c r="AC20" i="1"/>
  <c r="AE19" i="1"/>
  <c r="AC35" i="1"/>
  <c r="AC32" i="1"/>
  <c r="AC30" i="1"/>
  <c r="AC27" i="1"/>
  <c r="AC23" i="1"/>
  <c r="AC29" i="1"/>
  <c r="AC25" i="1"/>
  <c r="Q14" i="6" l="1"/>
  <c r="Q10" i="6"/>
  <c r="O10" i="5"/>
  <c r="O14" i="5"/>
  <c r="AL20" i="5"/>
  <c r="AH21" i="4"/>
  <c r="AJ21" i="4" s="1"/>
  <c r="AJ19" i="4" s="1"/>
  <c r="AE43" i="1"/>
  <c r="AE37" i="1"/>
  <c r="AE35" i="1"/>
  <c r="AE34" i="1"/>
  <c r="AE32" i="1"/>
  <c r="AE38" i="1"/>
  <c r="AE30" i="1"/>
  <c r="AE29" i="1"/>
  <c r="AE27" i="1"/>
  <c r="AE25" i="1"/>
  <c r="AE23" i="1"/>
  <c r="AE36" i="1"/>
  <c r="AE33" i="1"/>
  <c r="AE31" i="1"/>
  <c r="AE28" i="1"/>
  <c r="AE24" i="1"/>
  <c r="AE21" i="1"/>
  <c r="AE40" i="1" s="1"/>
  <c r="AE20" i="1"/>
  <c r="AE39" i="1" s="1"/>
  <c r="AG19" i="1"/>
  <c r="AE26" i="1"/>
  <c r="AE22" i="1"/>
  <c r="AE42" i="1" s="1"/>
  <c r="Q14" i="5" l="1"/>
  <c r="Q10" i="5"/>
  <c r="O10" i="4"/>
  <c r="O14" i="4"/>
  <c r="AL20" i="4"/>
  <c r="AG38" i="1"/>
  <c r="AH38" i="1" s="1"/>
  <c r="AJ38" i="1" s="1"/>
  <c r="AG36" i="1"/>
  <c r="AH36" i="1" s="1"/>
  <c r="AJ36" i="1" s="1"/>
  <c r="AG33" i="1"/>
  <c r="AH33" i="1" s="1"/>
  <c r="AJ33" i="1" s="1"/>
  <c r="AG43" i="1"/>
  <c r="AH43" i="1" s="1"/>
  <c r="AJ43" i="1" s="1"/>
  <c r="AG35" i="1"/>
  <c r="AH35" i="1" s="1"/>
  <c r="AJ35" i="1" s="1"/>
  <c r="AG32" i="1"/>
  <c r="AH32" i="1" s="1"/>
  <c r="AJ32" i="1" s="1"/>
  <c r="AG31" i="1"/>
  <c r="AH31" i="1" s="1"/>
  <c r="AJ31" i="1" s="1"/>
  <c r="AG28" i="1"/>
  <c r="AH28" i="1" s="1"/>
  <c r="AJ28" i="1" s="1"/>
  <c r="AG26" i="1"/>
  <c r="AH26" i="1" s="1"/>
  <c r="AJ26" i="1" s="1"/>
  <c r="AG24" i="1"/>
  <c r="AH24" i="1" s="1"/>
  <c r="AJ24" i="1" s="1"/>
  <c r="AG22" i="1"/>
  <c r="AG42" i="1" s="1"/>
  <c r="AG21" i="1"/>
  <c r="AG20" i="1"/>
  <c r="AG37" i="1"/>
  <c r="AH37" i="1" s="1"/>
  <c r="AJ37" i="1" s="1"/>
  <c r="AG34" i="1"/>
  <c r="AH34" i="1" s="1"/>
  <c r="AJ34" i="1" s="1"/>
  <c r="AG29" i="1"/>
  <c r="AH29" i="1" s="1"/>
  <c r="AJ29" i="1" s="1"/>
  <c r="AG25" i="1"/>
  <c r="AG30" i="1"/>
  <c r="AH30" i="1" s="1"/>
  <c r="AJ30" i="1" s="1"/>
  <c r="AG27" i="1"/>
  <c r="AH27" i="1" s="1"/>
  <c r="AJ27" i="1" s="1"/>
  <c r="AG23" i="1"/>
  <c r="AH23" i="1" s="1"/>
  <c r="AJ23" i="1" s="1"/>
  <c r="AH25" i="1"/>
  <c r="AJ25" i="1" s="1"/>
  <c r="Q14" i="4" l="1"/>
  <c r="Q10" i="4"/>
  <c r="AJ41" i="1"/>
  <c r="AH21" i="1"/>
  <c r="AJ21" i="1" s="1"/>
  <c r="AJ40" i="1"/>
  <c r="AH20" i="1"/>
  <c r="AK20" i="1" s="1"/>
  <c r="AH22" i="1"/>
  <c r="AJ22" i="1" s="1"/>
  <c r="AJ19" i="1" l="1"/>
  <c r="O10" i="1" s="1"/>
  <c r="AL20" i="1" l="1"/>
  <c r="Q10" i="1" s="1"/>
  <c r="O14" i="1"/>
  <c r="Q14" i="1" l="1"/>
</calcChain>
</file>

<file path=xl/sharedStrings.xml><?xml version="1.0" encoding="utf-8"?>
<sst xmlns="http://schemas.openxmlformats.org/spreadsheetml/2006/main" count="1358" uniqueCount="310">
  <si>
    <t xml:space="preserve">          (подпись)                      (расшифровка подписи)</t>
  </si>
  <si>
    <t xml:space="preserve">Меню-требование на выдачу продуктов питания № </t>
  </si>
  <si>
    <t>Дата</t>
  </si>
  <si>
    <t>коды</t>
  </si>
  <si>
    <t>Код категрории довольствующихся (группы)</t>
  </si>
  <si>
    <t>Плановая стоимость одного дня, руб</t>
  </si>
  <si>
    <t>Численность довольствующихся по плановой стоимости одного дня</t>
  </si>
  <si>
    <t>Плановоя стоимость на всех довольствующихся, руб.</t>
  </si>
  <si>
    <t>Фактическая стоимость, руб.</t>
  </si>
  <si>
    <t>Фактическая стоимость одного дня/руб</t>
  </si>
  <si>
    <t>суммарных категорий</t>
  </si>
  <si>
    <t>по плановой стоимости одного дня</t>
  </si>
  <si>
    <t>по ОКПО</t>
  </si>
  <si>
    <t>Всего:</t>
  </si>
  <si>
    <t>Продукты питания</t>
  </si>
  <si>
    <t>ед. измер.</t>
  </si>
  <si>
    <t>Количество продуктов питания, подлежащих закладке</t>
  </si>
  <si>
    <t>Расход продуктов питания</t>
  </si>
  <si>
    <t>Полдник</t>
  </si>
  <si>
    <t>наименование</t>
  </si>
  <si>
    <t>код</t>
  </si>
  <si>
    <t>на 1 порцию</t>
  </si>
  <si>
    <t>всего</t>
  </si>
  <si>
    <t>итого, кол-во</t>
  </si>
  <si>
    <t>цена</t>
  </si>
  <si>
    <t>сумма</t>
  </si>
  <si>
    <t>вес на 1 реб.</t>
  </si>
  <si>
    <t>цена на 1 реб.</t>
  </si>
  <si>
    <t>Количество порций</t>
  </si>
  <si>
    <t>Выход - вес порций</t>
  </si>
  <si>
    <t>кг.</t>
  </si>
  <si>
    <t>Хлеб пшеничный</t>
  </si>
  <si>
    <t>Повар __________________________________________</t>
  </si>
  <si>
    <t>Кладовщик _________________________________________</t>
  </si>
  <si>
    <t>Учреждение МДОУ "Детский сад №44 "Радость"" г. Георгиевска"</t>
  </si>
  <si>
    <t>Утверждаю</t>
  </si>
  <si>
    <t>0504202</t>
  </si>
  <si>
    <t>форма по ОКУД</t>
  </si>
  <si>
    <t>1 день</t>
  </si>
  <si>
    <t>Чай с сахаром</t>
  </si>
  <si>
    <t>Обед</t>
  </si>
  <si>
    <t>Какао с молоком</t>
  </si>
  <si>
    <t>Завтрак</t>
  </si>
  <si>
    <t>2 Завтрак</t>
  </si>
  <si>
    <t>Чеботаева Р.А.</t>
  </si>
  <si>
    <t xml:space="preserve">Хлеб ржаной </t>
  </si>
  <si>
    <t>Каша жидкая молочная рисовая</t>
  </si>
  <si>
    <t>Молоко питьевое пастеризо- ванное 2,5 % ГОСТ</t>
  </si>
  <si>
    <t xml:space="preserve">Лук репчатый свежий </t>
  </si>
  <si>
    <t xml:space="preserve">Томатная паста </t>
  </si>
  <si>
    <t xml:space="preserve">Масло подсолнечное рафи- нированное дезодорирован- ное </t>
  </si>
  <si>
    <t>Масло сливочное "Крестьянское" 72,5 % ГОСТ</t>
  </si>
  <si>
    <t xml:space="preserve">Чай чёрный листовой </t>
  </si>
  <si>
    <t xml:space="preserve">Сахар белый </t>
  </si>
  <si>
    <t xml:space="preserve">Рассольник Ленинградский </t>
  </si>
  <si>
    <t xml:space="preserve">Картофель свежий </t>
  </si>
  <si>
    <t xml:space="preserve">Крупа рисовая </t>
  </si>
  <si>
    <t xml:space="preserve">Морковь свежая </t>
  </si>
  <si>
    <t xml:space="preserve">Огурцы в зелёной заливки </t>
  </si>
  <si>
    <t>Мясо говядины бескостное 1 категорий свежее охлажден- ное</t>
  </si>
  <si>
    <t xml:space="preserve">Кислота лимонная </t>
  </si>
  <si>
    <t>Хлеб из пшеничной хлебопе- карной муки в/с 0,6 кг</t>
  </si>
  <si>
    <t xml:space="preserve">Хлеб "Столичный" из смеси ржаной обдирной и пшенич- ной  хлебопекарной муки  в/с </t>
  </si>
  <si>
    <t xml:space="preserve">Какао - порошок </t>
  </si>
  <si>
    <t xml:space="preserve">                                   Материально-ответственное лицо Чеботаева Р.А.</t>
  </si>
  <si>
    <t xml:space="preserve">Соль йодированная пищевая </t>
  </si>
  <si>
    <t xml:space="preserve">Бигос </t>
  </si>
  <si>
    <t xml:space="preserve">Капуста белокочанная свежая </t>
  </si>
  <si>
    <t xml:space="preserve">Компот из свежих плодов  </t>
  </si>
  <si>
    <t xml:space="preserve">Яблоки свежие </t>
  </si>
  <si>
    <t>Булочка "Ладушка" с маслом сливочным</t>
  </si>
  <si>
    <t>Изделия хлебобулочное "Ладушка"витаминизированное йодированное 0,1 кг</t>
  </si>
  <si>
    <t xml:space="preserve">Макаронные изделия отварные с овощами </t>
  </si>
  <si>
    <t xml:space="preserve">Макаронные изделия </t>
  </si>
  <si>
    <t xml:space="preserve">Сад </t>
  </si>
  <si>
    <t xml:space="preserve">Структурное подразделение Сад  </t>
  </si>
  <si>
    <t>03/10,5</t>
  </si>
  <si>
    <t xml:space="preserve">Заведующий </t>
  </si>
  <si>
    <t>Воропай Е.М.</t>
  </si>
  <si>
    <t>Кошлатая С.Н.</t>
  </si>
  <si>
    <t>"01"   апреля      2024  год</t>
  </si>
  <si>
    <t>01 апреля      2024 г</t>
  </si>
  <si>
    <t xml:space="preserve">Соль пищевая йодированная </t>
  </si>
  <si>
    <t>Сметана 15 %</t>
  </si>
  <si>
    <t>Сыр "Российский с.м.д.ж.50 %</t>
  </si>
  <si>
    <t xml:space="preserve">Сок яблочный для детского питания стр 3-х лет объём 1,0 литр </t>
  </si>
  <si>
    <t xml:space="preserve">Свекла столовая свежая </t>
  </si>
  <si>
    <t xml:space="preserve">Кефир 2,5% жирн. </t>
  </si>
  <si>
    <t xml:space="preserve">Творог 5 %  жирн. ГОСТ </t>
  </si>
  <si>
    <t xml:space="preserve">Смесь компотная из сушен- ных фруктов </t>
  </si>
  <si>
    <t>Мука пшеничная в/с</t>
  </si>
  <si>
    <t xml:space="preserve">Мясо говядины бескостное 1 категории свежее охлажден- ное </t>
  </si>
  <si>
    <t xml:space="preserve">Масло подсолнечное рафини-рованное дезодорированное </t>
  </si>
  <si>
    <t>Напиток кофейный раствори- мый</t>
  </si>
  <si>
    <t xml:space="preserve">Хлеб "Столичный" из смеси ржаной обдирной и пшенич- ной хлебопекарной муки в\с </t>
  </si>
  <si>
    <t>Хлеб из пшеничной хлебопекарной муки в\с 0,6</t>
  </si>
  <si>
    <t>Масло сливочное "Крестьянское 72,5 % жирн.  ГОСТ</t>
  </si>
  <si>
    <t xml:space="preserve">Молоко питьевое пастеризованное 2,5 % жирн.  ГОСТ </t>
  </si>
  <si>
    <t>1\5</t>
  </si>
  <si>
    <t>1\10</t>
  </si>
  <si>
    <t>Яйцо С-1</t>
  </si>
  <si>
    <t xml:space="preserve">Крупа ячневая </t>
  </si>
  <si>
    <t>Кефир    2,5 % жирн.</t>
  </si>
  <si>
    <t xml:space="preserve">Вареники ленивые </t>
  </si>
  <si>
    <t>Хлеб ржаной</t>
  </si>
  <si>
    <t xml:space="preserve">Компот из смеси сухофруктов </t>
  </si>
  <si>
    <t xml:space="preserve">Голубцы ленивые </t>
  </si>
  <si>
    <t xml:space="preserve">Суп картофельный с макаронными изделиями </t>
  </si>
  <si>
    <t xml:space="preserve">Свекла  отварная </t>
  </si>
  <si>
    <t>Сок яблочный для детского питания стр 3-х лет объём 1,0 л</t>
  </si>
  <si>
    <t xml:space="preserve">Кофейный напиток с молоком </t>
  </si>
  <si>
    <t xml:space="preserve">Бутерброд с сыром </t>
  </si>
  <si>
    <t xml:space="preserve">Каша жидкая молочная ячневая </t>
  </si>
  <si>
    <t xml:space="preserve">2 завтрак </t>
  </si>
  <si>
    <t>Сад</t>
  </si>
  <si>
    <t xml:space="preserve">                                   Материально-ответственное лицо  Чеботаева Р.А.</t>
  </si>
  <si>
    <t>Структурное подразделение Сад</t>
  </si>
  <si>
    <t>02 апреля     2024 г</t>
  </si>
  <si>
    <t>"02" апреля  2024 год</t>
  </si>
  <si>
    <t>2  день</t>
  </si>
  <si>
    <t xml:space="preserve">Повидло </t>
  </si>
  <si>
    <t xml:space="preserve">Лимон </t>
  </si>
  <si>
    <t xml:space="preserve">Хлопья овсяные </t>
  </si>
  <si>
    <t xml:space="preserve">Повидло в ассортименте </t>
  </si>
  <si>
    <t xml:space="preserve">Крахмал картофельный </t>
  </si>
  <si>
    <t xml:space="preserve">Мука пшеничная в\с </t>
  </si>
  <si>
    <t xml:space="preserve">Цыплята - бройлеры 1 катего- рии  потрошенные  охлажден- ные </t>
  </si>
  <si>
    <t xml:space="preserve">Крупа гречневая </t>
  </si>
  <si>
    <t xml:space="preserve">Чай чёрный </t>
  </si>
  <si>
    <t>Хлеб "Столичный" из смеси ржаной обдирной и пшенич- ной  хлебопекарной муки в/с 0,6</t>
  </si>
  <si>
    <t>Хлеб из пшеничной хлебопекарной муки в/с 0,6</t>
  </si>
  <si>
    <t xml:space="preserve">Масло сливочное "Крестьянское"72,5 % ГОСТ </t>
  </si>
  <si>
    <t>1\13</t>
  </si>
  <si>
    <t xml:space="preserve">Чай с лимоном  </t>
  </si>
  <si>
    <t xml:space="preserve">Пирожок печеный с капустой </t>
  </si>
  <si>
    <t>Кисель из повидла</t>
  </si>
  <si>
    <t xml:space="preserve">Плов из птицы </t>
  </si>
  <si>
    <t>Суп картофельный с крупой гречневой</t>
  </si>
  <si>
    <t xml:space="preserve">Молоко кипячёное 2,5 % жирн. </t>
  </si>
  <si>
    <t>Чай с молоком</t>
  </si>
  <si>
    <t xml:space="preserve">Бутерброд с повидлом </t>
  </si>
  <si>
    <t>Суп молочный С хлопьями "Геркулес"</t>
  </si>
  <si>
    <r>
      <t xml:space="preserve">                                   Материально-ответственное лицо Чеботаева Р.А</t>
    </r>
    <r>
      <rPr>
        <sz val="18"/>
        <color rgb="FF000000"/>
        <rFont val="Calibri"/>
        <family val="2"/>
        <charset val="204"/>
      </rPr>
      <t>.</t>
    </r>
  </si>
  <si>
    <t>01/10,5</t>
  </si>
  <si>
    <t>03 апреля   2024  г</t>
  </si>
  <si>
    <t>"03" апреля     2024 год</t>
  </si>
  <si>
    <t>3  день</t>
  </si>
  <si>
    <t>Ворорпай Е.М.</t>
  </si>
  <si>
    <t>Чеботаева.Р.А.</t>
  </si>
  <si>
    <t xml:space="preserve">Печенье </t>
  </si>
  <si>
    <t xml:space="preserve">Горошек зелёный </t>
  </si>
  <si>
    <t xml:space="preserve">Мука пшеничная в/с </t>
  </si>
  <si>
    <t>Рыба с/м "Минтай с/м " потр б/г 25-30</t>
  </si>
  <si>
    <t xml:space="preserve">Горох колотый </t>
  </si>
  <si>
    <t>Масло подсолнечное рафи- нированное дезодорирован- ное</t>
  </si>
  <si>
    <t xml:space="preserve">Какао порошок </t>
  </si>
  <si>
    <t>Хлеб "Столичный" из смеси ржаной обдирной и пшенич- ной  муки в/с 0,6 кг</t>
  </si>
  <si>
    <t xml:space="preserve">Хлеб из пшеничной хлебопекарной муки в/с 0,6 кг </t>
  </si>
  <si>
    <t>Масло сливочное "Крестьянское 72,5 % ГОСТ</t>
  </si>
  <si>
    <t xml:space="preserve">Молоко питьевое пастеризованное 2,5 % ГОСТ </t>
  </si>
  <si>
    <t xml:space="preserve">Крупа  пшеничная  светлая </t>
  </si>
  <si>
    <t xml:space="preserve">Хлеб пшеничный </t>
  </si>
  <si>
    <t xml:space="preserve">Печенье  </t>
  </si>
  <si>
    <t>Рагу из овощей</t>
  </si>
  <si>
    <t xml:space="preserve">Компот из свежих плодов </t>
  </si>
  <si>
    <t xml:space="preserve">Каша рассыпчатая  гречневая </t>
  </si>
  <si>
    <t>Тефтели рыбные</t>
  </si>
  <si>
    <t>Гренки из пшеничного хлеба</t>
  </si>
  <si>
    <t>Суп картофельный с бобовыми</t>
  </si>
  <si>
    <t xml:space="preserve">Икра овощная </t>
  </si>
  <si>
    <t xml:space="preserve"> Яблоки свежие </t>
  </si>
  <si>
    <t xml:space="preserve">Бутерброд с маслом сливочным  </t>
  </si>
  <si>
    <t xml:space="preserve">Каша жидкая  молочная пшеничная  </t>
  </si>
  <si>
    <t>04 апреля  2024 г</t>
  </si>
  <si>
    <t xml:space="preserve">"04"  апреля   2024 год </t>
  </si>
  <si>
    <t>4  день</t>
  </si>
  <si>
    <t xml:space="preserve">Смесь компотная из сушеных фруктов </t>
  </si>
  <si>
    <t>Сок яблочный для детского питания стр 3- л объём 1,0 л</t>
  </si>
  <si>
    <t xml:space="preserve">Чеснок свежий </t>
  </si>
  <si>
    <t xml:space="preserve">Сухари панировочные </t>
  </si>
  <si>
    <t xml:space="preserve">Соль йодированная </t>
  </si>
  <si>
    <t>Рыба с/м "Минтай" с/м потр б/г 25-30</t>
  </si>
  <si>
    <t xml:space="preserve">Дрожжи сухие </t>
  </si>
  <si>
    <t xml:space="preserve">Сметана 15 % ГОСТ </t>
  </si>
  <si>
    <t xml:space="preserve">Капуста белокочанная       свежая </t>
  </si>
  <si>
    <t xml:space="preserve">Масло подсолнечное рафинированное дезодо- рированное </t>
  </si>
  <si>
    <t>Хлеб "Столичный" из смеси ржаной обдирной и пшеничной хлебопе- карной муки в/с 0,6</t>
  </si>
  <si>
    <t xml:space="preserve">Хлеб из пшеничной хлебопекарной муки в/с </t>
  </si>
  <si>
    <t>Масло сливочное "Крестьянское  72,5 % ГОСТ</t>
  </si>
  <si>
    <t>1\33</t>
  </si>
  <si>
    <t>1\7</t>
  </si>
  <si>
    <t>Яйцо куриное пищевое  С-1</t>
  </si>
  <si>
    <t xml:space="preserve">Молоко питьевое пасте- ризованное 2,5 % ГОСТ </t>
  </si>
  <si>
    <t>Молоко кипяченое</t>
  </si>
  <si>
    <t xml:space="preserve">Шанежка наливная </t>
  </si>
  <si>
    <t>Пюре картофельное</t>
  </si>
  <si>
    <t>Зразы рыбные рубленные</t>
  </si>
  <si>
    <t>Пампушки с чесноком</t>
  </si>
  <si>
    <t>Борщ с капустой и картофелем</t>
  </si>
  <si>
    <t xml:space="preserve">Икра свекольная   </t>
  </si>
  <si>
    <t xml:space="preserve">Чай с сахаром    </t>
  </si>
  <si>
    <t>Бутерброд с маслом сливочным</t>
  </si>
  <si>
    <t xml:space="preserve">Суп молочный с крупой ячневая </t>
  </si>
  <si>
    <t xml:space="preserve">                                   Материально-ответственное лицо Чеботаева.Р.А.</t>
  </si>
  <si>
    <t>03 /10,5</t>
  </si>
  <si>
    <t xml:space="preserve">Структурное подразделение Сад </t>
  </si>
  <si>
    <t>05 апреля     2024 г</t>
  </si>
  <si>
    <t xml:space="preserve">"05" апреля    2024 год </t>
  </si>
  <si>
    <t>5  день</t>
  </si>
  <si>
    <t xml:space="preserve">Напиток кофейный раствори- мый </t>
  </si>
  <si>
    <t xml:space="preserve">Пшено шлифованное </t>
  </si>
  <si>
    <t xml:space="preserve">Хлеб "Столичный" из смеси ржаной обдирной и пшенич- ной  хлебопекарной муки в/с 0,6 кг </t>
  </si>
  <si>
    <t>Цыплята - бройлеры 1 катего- рии потрошенные охлажден- ные (0+4)</t>
  </si>
  <si>
    <t>Чай чёрный листовой</t>
  </si>
  <si>
    <t xml:space="preserve">Масло сливочное "Крестьянс- кое" 72,5 % ГОСТ фас 200 гр </t>
  </si>
  <si>
    <t xml:space="preserve">Масло подсолнечное рафини- рованное дезодорированное </t>
  </si>
  <si>
    <t>Яйцо куриное пищевое С-1</t>
  </si>
  <si>
    <t>Молоко питьевое пастеризо- ванное 2,5 % 1 л ГОСТ</t>
  </si>
  <si>
    <t>Кофейный напиток с молоком</t>
  </si>
  <si>
    <t xml:space="preserve">Каша жидкая  молочная пшенная </t>
  </si>
  <si>
    <t xml:space="preserve">Кисель из повидла </t>
  </si>
  <si>
    <t xml:space="preserve">Птица тушёная в соусе с овощами </t>
  </si>
  <si>
    <t xml:space="preserve">Суп картофельный с клёцками </t>
  </si>
  <si>
    <t>Булочка "Ладушка"с маслом сливочным</t>
  </si>
  <si>
    <t xml:space="preserve">Рагу из овощей </t>
  </si>
  <si>
    <t>Яйцо отварное</t>
  </si>
  <si>
    <t>08 апреля    2024  г</t>
  </si>
  <si>
    <t>"08" апреля     2024 г</t>
  </si>
  <si>
    <t>6  день</t>
  </si>
  <si>
    <t xml:space="preserve">заведующий </t>
  </si>
  <si>
    <t xml:space="preserve">Дрожжи хлебопекарные сухие </t>
  </si>
  <si>
    <t xml:space="preserve">Сок яблочный для детского питания старше 3-х лет объём 1,0 л </t>
  </si>
  <si>
    <t xml:space="preserve">Смесь компотная из сушёных фруктов </t>
  </si>
  <si>
    <t xml:space="preserve">Цыплята - бройлеры 1 категории потрошенные охлажденные </t>
  </si>
  <si>
    <t xml:space="preserve">Хлеб "Столичный" из смеси ржаной обдирной и пшенич- ной хлебопекарной муки в/с </t>
  </si>
  <si>
    <t>1\8</t>
  </si>
  <si>
    <t>Яйцо куриное пищевое   С-1</t>
  </si>
  <si>
    <t xml:space="preserve">Чай с сахаром </t>
  </si>
  <si>
    <t xml:space="preserve">Крендель сахарный </t>
  </si>
  <si>
    <t>Капуста тушеная</t>
  </si>
  <si>
    <t>Котлета рубленная из птицы</t>
  </si>
  <si>
    <t>Суп -лапша домашняя</t>
  </si>
  <si>
    <t>Сок яблочный для детского питания стр 3-х лет объём 1,0</t>
  </si>
  <si>
    <t>Каша жидкая  молочная рисовая</t>
  </si>
  <si>
    <t>2 завтрак</t>
  </si>
  <si>
    <t>10 апреля    2024  г</t>
  </si>
  <si>
    <t>"10"  апреля      2024  год</t>
  </si>
  <si>
    <t>8  день</t>
  </si>
  <si>
    <t xml:space="preserve">Сыр "Российский" весовой </t>
  </si>
  <si>
    <t xml:space="preserve">Крупа манная </t>
  </si>
  <si>
    <t xml:space="preserve">Творог 5 % </t>
  </si>
  <si>
    <t>Хлеб "Столичный" из смеси ржаной обдир- ной и пшенич- ной  хлебопекарной муки в/с 0,6</t>
  </si>
  <si>
    <t>Хлеб из пшеничной хлебопе- карной муки в/с 0,6</t>
  </si>
  <si>
    <t>Масло сливочное "Крестьянс- кое " 72,5 % ГОСТ</t>
  </si>
  <si>
    <t>Молоко питьевое пастеризованное 2,5 % ГОСТ</t>
  </si>
  <si>
    <t xml:space="preserve">Чай с лимоном    </t>
  </si>
  <si>
    <t xml:space="preserve">Запеканка из творога с соусом молочным </t>
  </si>
  <si>
    <t>Макаронные изделия отварные</t>
  </si>
  <si>
    <t>Соус сметанный с томатом</t>
  </si>
  <si>
    <t xml:space="preserve">Тефтели 2-ой вариант </t>
  </si>
  <si>
    <t xml:space="preserve">Суп картофельный с крупой рисовой </t>
  </si>
  <si>
    <t xml:space="preserve">Свекла отварная </t>
  </si>
  <si>
    <t xml:space="preserve">Молоко кипячёное </t>
  </si>
  <si>
    <t xml:space="preserve">Суп молочный с крупой ячневая  </t>
  </si>
  <si>
    <t>09 апреля    2024 г</t>
  </si>
  <si>
    <t xml:space="preserve">"09" апреля   2024 год </t>
  </si>
  <si>
    <t>7  день</t>
  </si>
  <si>
    <t>Мука пшеничная  в/с</t>
  </si>
  <si>
    <t>Кефир 2,5 %</t>
  </si>
  <si>
    <t xml:space="preserve">Крупа пшеничная светлая </t>
  </si>
  <si>
    <t>Сметана 15 % ГОСТ</t>
  </si>
  <si>
    <t xml:space="preserve">Рыба с/м "Минтай с/м" потр б/г </t>
  </si>
  <si>
    <t xml:space="preserve">Масло подсолнечное рафини- рованное дезодорированное  </t>
  </si>
  <si>
    <t>Хлеб "Столичный" из смеси ржаной обдирной и пшеничной хлебопекарной муки в/с 0,6 кг</t>
  </si>
  <si>
    <t>Хлеб из пшеничной хлебопекарной муки  в/с  0,6 кг</t>
  </si>
  <si>
    <t>Сахар белый</t>
  </si>
  <si>
    <t xml:space="preserve">Масло сливочное "Крестьянское "72,5 % ГОСТ </t>
  </si>
  <si>
    <t>1\1\2</t>
  </si>
  <si>
    <t>Яйцо куринное пищевое  С-1</t>
  </si>
  <si>
    <t xml:space="preserve">Омлет натуральный </t>
  </si>
  <si>
    <t xml:space="preserve">Каша рассыпчатая пшеничная </t>
  </si>
  <si>
    <t xml:space="preserve">Соус сметанный </t>
  </si>
  <si>
    <t xml:space="preserve">Котлеты рыбные </t>
  </si>
  <si>
    <t xml:space="preserve">Свекольник </t>
  </si>
  <si>
    <t xml:space="preserve">Бутерброд с маслом сливочным </t>
  </si>
  <si>
    <t>Суп молочный с макаронными изделиями</t>
  </si>
  <si>
    <t>Структурное подразделение  Сад</t>
  </si>
  <si>
    <t>11 апреля     2024 г</t>
  </si>
  <si>
    <t>"11" апреля    2024  год</t>
  </si>
  <si>
    <t>9  день</t>
  </si>
  <si>
    <t>Сок яблочный для детского питания стр 3-х л объём 1,0 л</t>
  </si>
  <si>
    <t>Рыба Минтай с\м,потр</t>
  </si>
  <si>
    <t>Свекла столовая</t>
  </si>
  <si>
    <t>Хлеб "Столичный из смеси ржаной обдирной и пшеничной хлебопекарной муки высшего сорта 0,6</t>
  </si>
  <si>
    <t>Хлеб из пшеничной хлебопекарной муки высшего сорта 0,6</t>
  </si>
  <si>
    <t>Масло сливочное "Крестьянское 72,5 %" ГОСТ фас. 200 гр</t>
  </si>
  <si>
    <t>Молоко питьевое пастеризованное 2,5 % 1 л ГОСТ</t>
  </si>
  <si>
    <t>Яйцо куринное пищевое С-1</t>
  </si>
  <si>
    <t xml:space="preserve">Час сахаром </t>
  </si>
  <si>
    <t xml:space="preserve">Рыба,запеченная с картофелем по- русски </t>
  </si>
  <si>
    <t xml:space="preserve">Пампушки с чесноком </t>
  </si>
  <si>
    <t xml:space="preserve">Борщ Ставропольский </t>
  </si>
  <si>
    <t xml:space="preserve">Икра свекольная    </t>
  </si>
  <si>
    <t xml:space="preserve">Сок яблочный для детского питания стр 3-х лет объём 1,0 л </t>
  </si>
  <si>
    <t xml:space="preserve">Чай с молоком </t>
  </si>
  <si>
    <t>Бутерброд с повидлом</t>
  </si>
  <si>
    <t>Каша жидкая  молочная манная</t>
  </si>
  <si>
    <t>12 апреля      2024  г</t>
  </si>
  <si>
    <t>"12" апреля    2024 г</t>
  </si>
  <si>
    <t>10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</si>
</sst>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&quot;р.&quot;"/>
    <numFmt numFmtId="166" formatCode="0.000"/>
  </numFmts>
  <fonts count="21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5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36"/>
      <color rgb="FF000000"/>
      <name val="Calibri"/>
      <family val="2"/>
      <charset val="1"/>
    </font>
    <font>
      <sz val="20"/>
      <color rgb="FF000000"/>
      <name val="Calibri"/>
      <family val="2"/>
      <charset val="204"/>
    </font>
    <font>
      <sz val="36"/>
      <color rgb="FF000000"/>
      <name val="Calibri"/>
      <family val="2"/>
      <charset val="204"/>
    </font>
    <font>
      <u/>
      <sz val="36"/>
      <color rgb="FF000000"/>
      <name val="Calibri"/>
      <family val="2"/>
      <charset val="204"/>
    </font>
    <font>
      <sz val="2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8"/>
      <color rgb="FF000000"/>
      <name val="Calibri"/>
      <family val="2"/>
      <charset val="1"/>
    </font>
    <font>
      <u/>
      <sz val="2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2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2" fillId="2" borderId="0" applyBorder="0" applyProtection="0"/>
  </cellStyleXfs>
  <cellXfs count="17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/>
    <xf numFmtId="0" fontId="3" fillId="0" borderId="0" xfId="0" applyFont="1" applyBorder="1"/>
    <xf numFmtId="0" fontId="3" fillId="0" borderId="2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25" xfId="0" applyFont="1" applyBorder="1"/>
    <xf numFmtId="0" fontId="3" fillId="0" borderId="26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31" xfId="0" applyFont="1" applyBorder="1"/>
    <xf numFmtId="0" fontId="3" fillId="0" borderId="31" xfId="0" applyFont="1" applyBorder="1"/>
    <xf numFmtId="0" fontId="8" fillId="0" borderId="31" xfId="0" applyFont="1" applyBorder="1"/>
    <xf numFmtId="165" fontId="8" fillId="0" borderId="31" xfId="0" applyNumberFormat="1" applyFont="1" applyBorder="1"/>
    <xf numFmtId="0" fontId="4" fillId="0" borderId="23" xfId="0" applyFont="1" applyBorder="1"/>
    <xf numFmtId="0" fontId="3" fillId="0" borderId="23" xfId="0" applyFont="1" applyBorder="1"/>
    <xf numFmtId="0" fontId="8" fillId="0" borderId="23" xfId="0" applyFont="1" applyBorder="1"/>
    <xf numFmtId="166" fontId="8" fillId="0" borderId="23" xfId="0" applyNumberFormat="1" applyFont="1" applyBorder="1"/>
    <xf numFmtId="166" fontId="9" fillId="0" borderId="23" xfId="0" applyNumberFormat="1" applyFont="1" applyBorder="1"/>
    <xf numFmtId="165" fontId="8" fillId="0" borderId="23" xfId="0" applyNumberFormat="1" applyFont="1" applyBorder="1"/>
    <xf numFmtId="0" fontId="3" fillId="0" borderId="29" xfId="0" applyFont="1" applyBorder="1"/>
    <xf numFmtId="0" fontId="8" fillId="0" borderId="29" xfId="0" applyFont="1" applyBorder="1"/>
    <xf numFmtId="166" fontId="8" fillId="0" borderId="29" xfId="0" applyNumberFormat="1" applyFont="1" applyBorder="1"/>
    <xf numFmtId="166" fontId="9" fillId="0" borderId="32" xfId="0" applyNumberFormat="1" applyFont="1" applyBorder="1"/>
    <xf numFmtId="165" fontId="8" fillId="0" borderId="29" xfId="0" applyNumberFormat="1" applyFont="1" applyBorder="1"/>
    <xf numFmtId="0" fontId="9" fillId="0" borderId="4" xfId="0" applyFont="1" applyBorder="1"/>
    <xf numFmtId="0" fontId="3" fillId="0" borderId="4" xfId="0" applyFont="1" applyBorder="1"/>
    <xf numFmtId="0" fontId="8" fillId="0" borderId="4" xfId="0" applyFont="1" applyBorder="1"/>
    <xf numFmtId="166" fontId="8" fillId="0" borderId="4" xfId="0" applyNumberFormat="1" applyFont="1" applyBorder="1"/>
    <xf numFmtId="166" fontId="9" fillId="0" borderId="4" xfId="0" applyNumberFormat="1" applyFont="1" applyBorder="1"/>
    <xf numFmtId="165" fontId="8" fillId="0" borderId="4" xfId="0" applyNumberFormat="1" applyFont="1" applyBorder="1"/>
    <xf numFmtId="2" fontId="8" fillId="0" borderId="4" xfId="0" applyNumberFormat="1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4" fillId="0" borderId="0" xfId="0" applyFont="1"/>
    <xf numFmtId="0" fontId="17" fillId="0" borderId="0" xfId="0" applyFont="1"/>
    <xf numFmtId="164" fontId="5" fillId="0" borderId="0" xfId="0" applyNumberFormat="1" applyFont="1" applyBorder="1" applyAlignment="1"/>
    <xf numFmtId="0" fontId="18" fillId="0" borderId="0" xfId="0" applyFont="1" applyAlignment="1">
      <alignment horizontal="left"/>
    </xf>
    <xf numFmtId="0" fontId="5" fillId="0" borderId="4" xfId="0" applyFont="1" applyBorder="1"/>
    <xf numFmtId="166" fontId="5" fillId="0" borderId="4" xfId="0" applyNumberFormat="1" applyFont="1" applyBorder="1"/>
    <xf numFmtId="2" fontId="5" fillId="0" borderId="4" xfId="0" applyNumberFormat="1" applyFont="1" applyBorder="1"/>
    <xf numFmtId="166" fontId="15" fillId="0" borderId="4" xfId="0" applyNumberFormat="1" applyFont="1" applyBorder="1"/>
    <xf numFmtId="165" fontId="5" fillId="0" borderId="4" xfId="0" applyNumberFormat="1" applyFont="1" applyBorder="1"/>
    <xf numFmtId="166" fontId="5" fillId="0" borderId="29" xfId="0" applyNumberFormat="1" applyFont="1" applyBorder="1"/>
    <xf numFmtId="0" fontId="8" fillId="0" borderId="0" xfId="0" applyFont="1"/>
    <xf numFmtId="0" fontId="19" fillId="0" borderId="4" xfId="0" applyFont="1" applyBorder="1"/>
    <xf numFmtId="0" fontId="19" fillId="0" borderId="4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166" fontId="5" fillId="0" borderId="23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6" fontId="4" fillId="0" borderId="0" xfId="0" applyNumberFormat="1" applyFont="1" applyBorder="1"/>
    <xf numFmtId="49" fontId="19" fillId="0" borderId="4" xfId="0" applyNumberFormat="1" applyFont="1" applyBorder="1" applyAlignment="1">
      <alignment wrapText="1"/>
    </xf>
    <xf numFmtId="165" fontId="8" fillId="0" borderId="0" xfId="0" applyNumberFormat="1" applyFont="1" applyBorder="1"/>
    <xf numFmtId="166" fontId="8" fillId="0" borderId="0" xfId="0" applyNumberFormat="1" applyFont="1" applyBorder="1"/>
    <xf numFmtId="0" fontId="8" fillId="0" borderId="3" xfId="0" applyFont="1" applyBorder="1"/>
    <xf numFmtId="166" fontId="8" fillId="0" borderId="5" xfId="0" applyNumberFormat="1" applyFont="1" applyBorder="1"/>
    <xf numFmtId="0" fontId="19" fillId="0" borderId="29" xfId="0" applyFont="1" applyBorder="1"/>
    <xf numFmtId="0" fontId="19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0" fillId="0" borderId="0" xfId="0" applyFont="1"/>
    <xf numFmtId="0" fontId="8" fillId="0" borderId="0" xfId="0" applyFont="1" applyBorder="1"/>
    <xf numFmtId="166" fontId="9" fillId="0" borderId="0" xfId="0" applyNumberFormat="1" applyFont="1" applyBorder="1"/>
    <xf numFmtId="0" fontId="9" fillId="0" borderId="0" xfId="0" applyFont="1" applyBorder="1"/>
    <xf numFmtId="0" fontId="16" fillId="0" borderId="4" xfId="0" applyFont="1" applyBorder="1" applyAlignment="1">
      <alignment wrapText="1"/>
    </xf>
    <xf numFmtId="0" fontId="16" fillId="0" borderId="4" xfId="0" applyFont="1" applyBorder="1"/>
    <xf numFmtId="0" fontId="16" fillId="0" borderId="29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6" fontId="4" fillId="0" borderId="23" xfId="0" applyNumberFormat="1" applyFont="1" applyBorder="1"/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8" fillId="0" borderId="4" xfId="0" applyNumberFormat="1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5" fontId="4" fillId="0" borderId="4" xfId="0" applyNumberFormat="1" applyFont="1" applyBorder="1"/>
    <xf numFmtId="166" fontId="4" fillId="0" borderId="29" xfId="0" applyNumberFormat="1" applyFont="1" applyBorder="1"/>
    <xf numFmtId="0" fontId="4" fillId="0" borderId="4" xfId="0" applyFont="1" applyBorder="1"/>
    <xf numFmtId="166" fontId="19" fillId="0" borderId="4" xfId="0" applyNumberFormat="1" applyFont="1" applyBorder="1"/>
    <xf numFmtId="166" fontId="4" fillId="0" borderId="4" xfId="0" applyNumberFormat="1" applyFont="1" applyBorder="1"/>
    <xf numFmtId="0" fontId="4" fillId="0" borderId="29" xfId="0" applyFont="1" applyBorder="1"/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2" fontId="4" fillId="0" borderId="4" xfId="0" applyNumberFormat="1" applyFont="1" applyBorder="1"/>
    <xf numFmtId="165" fontId="4" fillId="0" borderId="29" xfId="0" applyNumberFormat="1" applyFont="1" applyBorder="1"/>
    <xf numFmtId="166" fontId="19" fillId="0" borderId="32" xfId="0" applyNumberFormat="1" applyFont="1" applyBorder="1"/>
    <xf numFmtId="0" fontId="5" fillId="0" borderId="23" xfId="0" applyFont="1" applyBorder="1"/>
    <xf numFmtId="0" fontId="3" fillId="0" borderId="3" xfId="0" applyFont="1" applyBorder="1" applyAlignment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showGridLines="0" tabSelected="1" view="pageBreakPreview" topLeftCell="T1" zoomScale="60" zoomScaleNormal="50" zoomScalePageLayoutView="44" workbookViewId="0">
      <selection activeCell="A43" sqref="A43:XFD43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229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309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308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307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45394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205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95.64</v>
      </c>
      <c r="D10" s="102"/>
      <c r="E10" s="102"/>
      <c r="F10" s="103"/>
      <c r="G10" s="103"/>
      <c r="H10" s="103">
        <v>79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8032.4342400000005</v>
      </c>
      <c r="P10" s="104"/>
      <c r="Q10" s="105">
        <f>SUM(AL20)</f>
        <v>101.67638278481013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115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8032.4342400000005</v>
      </c>
      <c r="P14" s="119"/>
      <c r="Q14" s="120">
        <f>SUM(AL20)</f>
        <v>101.67638278481013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4" ht="82.5" customHeight="1" thickTop="1" thickBot="1" x14ac:dyDescent="0.3">
      <c r="A17" s="125" t="s">
        <v>19</v>
      </c>
      <c r="B17" s="126" t="s">
        <v>20</v>
      </c>
      <c r="C17" s="123"/>
      <c r="D17" s="140" t="s">
        <v>306</v>
      </c>
      <c r="E17" s="140"/>
      <c r="F17" s="138" t="s">
        <v>305</v>
      </c>
      <c r="G17" s="138"/>
      <c r="H17" s="138" t="s">
        <v>304</v>
      </c>
      <c r="I17" s="138"/>
      <c r="J17" s="138" t="s">
        <v>303</v>
      </c>
      <c r="K17" s="138"/>
      <c r="L17" s="149" t="s">
        <v>302</v>
      </c>
      <c r="M17" s="169"/>
      <c r="N17" s="149" t="s">
        <v>301</v>
      </c>
      <c r="O17" s="169"/>
      <c r="P17" s="138" t="s">
        <v>300</v>
      </c>
      <c r="Q17" s="138"/>
      <c r="R17" s="138" t="s">
        <v>299</v>
      </c>
      <c r="S17" s="138"/>
      <c r="T17" s="138" t="s">
        <v>68</v>
      </c>
      <c r="U17" s="138"/>
      <c r="V17" s="138" t="s">
        <v>161</v>
      </c>
      <c r="W17" s="138"/>
      <c r="X17" s="121" t="s">
        <v>45</v>
      </c>
      <c r="Y17" s="121"/>
      <c r="Z17" s="121"/>
      <c r="AA17" s="121"/>
      <c r="AB17" s="121" t="s">
        <v>163</v>
      </c>
      <c r="AC17" s="121"/>
      <c r="AD17" s="121" t="s">
        <v>298</v>
      </c>
      <c r="AE17" s="121"/>
      <c r="AF17" s="121" t="s">
        <v>31</v>
      </c>
      <c r="AG17" s="121"/>
      <c r="AH17" s="65"/>
      <c r="AI17" s="66"/>
      <c r="AJ17" s="66"/>
      <c r="AK17" s="66"/>
      <c r="AL17" s="67"/>
      <c r="AM17" s="2"/>
    </row>
    <row r="18" spans="1:44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4" ht="24" thickTop="1" x14ac:dyDescent="0.35">
      <c r="A19" s="36" t="s">
        <v>28</v>
      </c>
      <c r="B19" s="37"/>
      <c r="C19" s="37"/>
      <c r="D19" s="38"/>
      <c r="E19" s="38">
        <f>H10</f>
        <v>79</v>
      </c>
      <c r="F19" s="38"/>
      <c r="G19" s="38">
        <f>E19</f>
        <v>79</v>
      </c>
      <c r="H19" s="38"/>
      <c r="I19" s="38">
        <f>G19</f>
        <v>79</v>
      </c>
      <c r="J19" s="38"/>
      <c r="K19" s="38">
        <f>I19</f>
        <v>79</v>
      </c>
      <c r="L19" s="38"/>
      <c r="M19" s="38">
        <f>I19</f>
        <v>79</v>
      </c>
      <c r="N19" s="38"/>
      <c r="O19" s="38">
        <f>M19</f>
        <v>79</v>
      </c>
      <c r="P19" s="38"/>
      <c r="Q19" s="38">
        <f>H10</f>
        <v>79</v>
      </c>
      <c r="R19" s="38"/>
      <c r="S19" s="38">
        <f>Q19</f>
        <v>79</v>
      </c>
      <c r="T19" s="38"/>
      <c r="U19" s="38">
        <f>S19</f>
        <v>79</v>
      </c>
      <c r="V19" s="38"/>
      <c r="W19" s="38">
        <f>U19</f>
        <v>79</v>
      </c>
      <c r="X19" s="38"/>
      <c r="Y19" s="38">
        <f>W19</f>
        <v>79</v>
      </c>
      <c r="Z19" s="38"/>
      <c r="AA19" s="38">
        <f>W19</f>
        <v>79</v>
      </c>
      <c r="AB19" s="38"/>
      <c r="AC19" s="38">
        <f>Y19</f>
        <v>79</v>
      </c>
      <c r="AD19" s="38"/>
      <c r="AE19" s="38">
        <f>AC19</f>
        <v>79</v>
      </c>
      <c r="AF19" s="38"/>
      <c r="AG19" s="38">
        <f>AE19</f>
        <v>79</v>
      </c>
      <c r="AH19" s="38">
        <f>I19</f>
        <v>79</v>
      </c>
      <c r="AI19" s="38"/>
      <c r="AJ19" s="39">
        <f>SUM(AJ21:AJ45)</f>
        <v>8032.4342400000005</v>
      </c>
      <c r="AK19" s="39"/>
      <c r="AL19" s="39"/>
      <c r="AM19" s="2"/>
    </row>
    <row r="20" spans="1:44" ht="24" thickBot="1" x14ac:dyDescent="0.4">
      <c r="A20" s="168" t="s">
        <v>29</v>
      </c>
      <c r="B20" s="41"/>
      <c r="C20" s="41"/>
      <c r="D20" s="42">
        <v>150</v>
      </c>
      <c r="E20" s="43">
        <f>E19*D20/1000</f>
        <v>11.85</v>
      </c>
      <c r="F20" s="42">
        <v>41.14</v>
      </c>
      <c r="G20" s="43">
        <f>G19*F20/1000</f>
        <v>3.2500599999999999</v>
      </c>
      <c r="H20" s="42">
        <v>200</v>
      </c>
      <c r="I20" s="43">
        <f>I19*H20/1000</f>
        <v>15.8</v>
      </c>
      <c r="J20" s="42">
        <v>189.87</v>
      </c>
      <c r="K20" s="82">
        <f>K19*J20/1000</f>
        <v>14.99973</v>
      </c>
      <c r="L20" s="42">
        <v>50</v>
      </c>
      <c r="M20" s="43">
        <f>M19*L20/1000</f>
        <v>3.95</v>
      </c>
      <c r="N20" s="42">
        <v>200</v>
      </c>
      <c r="O20" s="43">
        <f>O19*N20/1000</f>
        <v>15.8</v>
      </c>
      <c r="P20" s="42">
        <v>20</v>
      </c>
      <c r="Q20" s="43">
        <f>Q19*P20/1000</f>
        <v>1.58</v>
      </c>
      <c r="R20" s="42">
        <v>60</v>
      </c>
      <c r="S20" s="43">
        <f>S19*R20/1000</f>
        <v>4.74</v>
      </c>
      <c r="T20" s="42">
        <v>150</v>
      </c>
      <c r="U20" s="151">
        <f>U19*T20/1000</f>
        <v>11.85</v>
      </c>
      <c r="V20" s="42">
        <v>15</v>
      </c>
      <c r="W20" s="43">
        <f>W19*V20/1000</f>
        <v>1.1850000000000001</v>
      </c>
      <c r="X20" s="42">
        <v>33.04</v>
      </c>
      <c r="Y20" s="43">
        <f>Y19*X20/1000</f>
        <v>2.61016</v>
      </c>
      <c r="Z20" s="42"/>
      <c r="AA20" s="43">
        <f>AA19*Z20/1000</f>
        <v>0</v>
      </c>
      <c r="AB20" s="42">
        <v>130</v>
      </c>
      <c r="AC20" s="43">
        <f>AC19*AB20/1000</f>
        <v>10.27</v>
      </c>
      <c r="AD20" s="42">
        <v>200</v>
      </c>
      <c r="AE20" s="43">
        <f>AE19*AD20/1000</f>
        <v>15.8</v>
      </c>
      <c r="AF20" s="42">
        <v>20</v>
      </c>
      <c r="AG20" s="43">
        <f>AG19*AF20/1000</f>
        <v>1.58</v>
      </c>
      <c r="AH20" s="44">
        <f>(E20+G20+I20+M20+O20+Q20+S20+U20+W20+Y20+AC20+AE20+AG20+K20+AA20)</f>
        <v>115.26494999999998</v>
      </c>
      <c r="AI20" s="42"/>
      <c r="AJ20" s="45"/>
      <c r="AK20" s="43">
        <f>AH20/AH19</f>
        <v>1.4590499999999997</v>
      </c>
      <c r="AL20" s="45">
        <f>AJ19/AH19</f>
        <v>101.67638278481013</v>
      </c>
      <c r="AM20" s="2"/>
    </row>
    <row r="21" spans="1:44" ht="21.75" customHeight="1" thickTop="1" x14ac:dyDescent="0.3">
      <c r="A21" s="162" t="s">
        <v>249</v>
      </c>
      <c r="B21" s="46"/>
      <c r="C21" s="162" t="s">
        <v>30</v>
      </c>
      <c r="D21" s="162">
        <v>23.25</v>
      </c>
      <c r="E21" s="158">
        <f>H10*D21/1000</f>
        <v>1.8367500000000001</v>
      </c>
      <c r="F21" s="162"/>
      <c r="G21" s="158">
        <f>G19*F21/1000</f>
        <v>0</v>
      </c>
      <c r="H21" s="162"/>
      <c r="I21" s="158">
        <f>I19*H21/1000</f>
        <v>0</v>
      </c>
      <c r="J21" s="162"/>
      <c r="K21" s="158">
        <f>K19*J21/1000</f>
        <v>0</v>
      </c>
      <c r="L21" s="162"/>
      <c r="M21" s="158">
        <f>M19*L21/1000</f>
        <v>0</v>
      </c>
      <c r="N21" s="162"/>
      <c r="O21" s="158">
        <f>O19*N21/1000</f>
        <v>0</v>
      </c>
      <c r="P21" s="162"/>
      <c r="Q21" s="158">
        <f>Q19*P21/1000</f>
        <v>0</v>
      </c>
      <c r="R21" s="162"/>
      <c r="S21" s="158">
        <f>S19*R21/1000</f>
        <v>0</v>
      </c>
      <c r="T21" s="162"/>
      <c r="U21" s="158">
        <f>U19*T21/1000</f>
        <v>0</v>
      </c>
      <c r="V21" s="162"/>
      <c r="W21" s="158">
        <f>W19*V21/1000</f>
        <v>0</v>
      </c>
      <c r="X21" s="162"/>
      <c r="Y21" s="158">
        <f>Y19*X21/1000</f>
        <v>0</v>
      </c>
      <c r="Z21" s="162"/>
      <c r="AA21" s="158">
        <f>AA19*Z21/1000</f>
        <v>0</v>
      </c>
      <c r="AB21" s="162"/>
      <c r="AC21" s="158">
        <f>AC19*AB21/1000</f>
        <v>0</v>
      </c>
      <c r="AD21" s="162"/>
      <c r="AE21" s="158">
        <f>AE19*AD21/1000</f>
        <v>0</v>
      </c>
      <c r="AF21" s="162"/>
      <c r="AG21" s="158">
        <f>AG19*AF21/1000</f>
        <v>0</v>
      </c>
      <c r="AH21" s="167">
        <f>(E21+G21+I21+M21+O21+Q21+S21+U21+W21+Y21+AC21+AE21+AG21+K21+AA21)</f>
        <v>1.8367500000000001</v>
      </c>
      <c r="AI21" s="162">
        <v>45</v>
      </c>
      <c r="AJ21" s="166">
        <f>AH21*AI21</f>
        <v>82.653750000000002</v>
      </c>
      <c r="AK21" s="158">
        <f>(D21+F21+H21+L21+N21+P21+R21+T21+V21+X21+AB21+AD21+AF21+J21+Z21)/1000</f>
        <v>2.325E-2</v>
      </c>
      <c r="AL21" s="166">
        <f>AI21*AK21</f>
        <v>1.0462499999999999</v>
      </c>
      <c r="AM21" s="68"/>
      <c r="AN21" s="68"/>
      <c r="AO21" s="68"/>
      <c r="AP21" s="68"/>
      <c r="AQ21" s="68"/>
      <c r="AR21" s="68"/>
    </row>
    <row r="22" spans="1:44" ht="27.75" customHeight="1" x14ac:dyDescent="0.3">
      <c r="A22" s="159" t="s">
        <v>297</v>
      </c>
      <c r="B22" s="52"/>
      <c r="C22" s="162" t="s">
        <v>30</v>
      </c>
      <c r="D22" s="159"/>
      <c r="E22" s="161">
        <f>H10*D22/1000</f>
        <v>0</v>
      </c>
      <c r="F22" s="159"/>
      <c r="G22" s="161">
        <f>G19*F22/1000</f>
        <v>0</v>
      </c>
      <c r="H22" s="159"/>
      <c r="I22" s="161">
        <f>I19*H22/1000</f>
        <v>0</v>
      </c>
      <c r="J22" s="159"/>
      <c r="K22" s="161">
        <f>K19*J22/1000</f>
        <v>0</v>
      </c>
      <c r="L22" s="159"/>
      <c r="M22" s="161">
        <f>M19*L22/1000</f>
        <v>0</v>
      </c>
      <c r="N22" s="159"/>
      <c r="O22" s="161">
        <f>O19*N22/1000</f>
        <v>0</v>
      </c>
      <c r="P22" s="159" t="s">
        <v>99</v>
      </c>
      <c r="Q22" s="161">
        <v>8</v>
      </c>
      <c r="R22" s="159"/>
      <c r="S22" s="161">
        <f>S19*R22/1000</f>
        <v>0</v>
      </c>
      <c r="T22" s="159"/>
      <c r="U22" s="161">
        <f>U19*T22/1000</f>
        <v>0</v>
      </c>
      <c r="V22" s="159"/>
      <c r="W22" s="161">
        <f>W19*V22/1000</f>
        <v>0</v>
      </c>
      <c r="X22" s="159"/>
      <c r="Y22" s="161">
        <f>Y19*X22/1000</f>
        <v>0</v>
      </c>
      <c r="Z22" s="159"/>
      <c r="AA22" s="161">
        <f>AA19*Z22/1000</f>
        <v>0</v>
      </c>
      <c r="AB22" s="159"/>
      <c r="AC22" s="161">
        <f>AC19*AB22/1000</f>
        <v>0</v>
      </c>
      <c r="AD22" s="159"/>
      <c r="AE22" s="161">
        <f>AE19*AD22/1000</f>
        <v>0</v>
      </c>
      <c r="AF22" s="159"/>
      <c r="AG22" s="161">
        <f>AG19*AF22/1000</f>
        <v>0</v>
      </c>
      <c r="AH22" s="160">
        <f>(E22+G22+I22+M22+O22+Q22+S22+U22+W22+Y22+AC22+AE22+AG22+K22+AA22)</f>
        <v>8</v>
      </c>
      <c r="AI22" s="159">
        <v>8</v>
      </c>
      <c r="AJ22" s="157">
        <f>AH22*AI22</f>
        <v>64</v>
      </c>
      <c r="AK22" s="158">
        <v>0.04</v>
      </c>
      <c r="AL22" s="157">
        <f>AI22*AK22</f>
        <v>0.32</v>
      </c>
      <c r="AM22" s="68"/>
      <c r="AN22" s="68"/>
      <c r="AO22" s="68"/>
      <c r="AP22" s="68"/>
      <c r="AQ22" s="68"/>
      <c r="AR22" s="68"/>
    </row>
    <row r="23" spans="1:44" ht="55.5" customHeight="1" x14ac:dyDescent="0.3">
      <c r="A23" s="163" t="s">
        <v>296</v>
      </c>
      <c r="B23" s="52"/>
      <c r="C23" s="159" t="s">
        <v>30</v>
      </c>
      <c r="D23" s="159">
        <v>75</v>
      </c>
      <c r="E23" s="161">
        <f>H10*D23/1000</f>
        <v>5.9249999999999998</v>
      </c>
      <c r="F23" s="159"/>
      <c r="G23" s="161">
        <f>G19*F23/1000</f>
        <v>0</v>
      </c>
      <c r="H23" s="159">
        <v>50</v>
      </c>
      <c r="I23" s="161">
        <f>I19*H23/1000</f>
        <v>3.95</v>
      </c>
      <c r="J23" s="159"/>
      <c r="K23" s="161">
        <f>K19*J23/1000</f>
        <v>0</v>
      </c>
      <c r="L23" s="159"/>
      <c r="M23" s="161">
        <f>M19*L23/1000</f>
        <v>0</v>
      </c>
      <c r="N23" s="159"/>
      <c r="O23" s="161">
        <f>O19*N23/1000</f>
        <v>0</v>
      </c>
      <c r="P23" s="159"/>
      <c r="Q23" s="161">
        <f>Q19*P23/1000</f>
        <v>0</v>
      </c>
      <c r="R23" s="159">
        <v>76.52</v>
      </c>
      <c r="S23" s="161">
        <f>S19*R23/1000</f>
        <v>6.0450799999999996</v>
      </c>
      <c r="T23" s="159"/>
      <c r="U23" s="161">
        <f>U19*T23/1000</f>
        <v>0</v>
      </c>
      <c r="V23" s="159"/>
      <c r="W23" s="161">
        <f>W19*V23/1000</f>
        <v>0</v>
      </c>
      <c r="X23" s="159"/>
      <c r="Y23" s="161">
        <f>Y19*X23/1000</f>
        <v>0</v>
      </c>
      <c r="Z23" s="159"/>
      <c r="AA23" s="161">
        <f>AA19*Z23/1000</f>
        <v>0</v>
      </c>
      <c r="AB23" s="159"/>
      <c r="AC23" s="161">
        <f>AC19*AB23/1000</f>
        <v>0</v>
      </c>
      <c r="AD23" s="159"/>
      <c r="AE23" s="161">
        <f>AE19*AD23/1000</f>
        <v>0</v>
      </c>
      <c r="AF23" s="159"/>
      <c r="AG23" s="161">
        <f>AG19*AF23/1000</f>
        <v>0</v>
      </c>
      <c r="AH23" s="160">
        <f>(E23+G23+I23+M23+O23+Q23+S23+U23+W23+Y23+AC23+AE23+AG23+K23+AA23)</f>
        <v>15.920079999999999</v>
      </c>
      <c r="AI23" s="159">
        <v>52</v>
      </c>
      <c r="AJ23" s="157">
        <f>AH23*AI23</f>
        <v>827.84415999999987</v>
      </c>
      <c r="AK23" s="158">
        <f>(D23+F23+H23+L23+N23+P23+R23+T23+V23+X23+AB23+AD23+AF23+J23+Z23)/1000</f>
        <v>0.20151999999999998</v>
      </c>
      <c r="AL23" s="157">
        <f>AI23*AK23</f>
        <v>10.479039999999999</v>
      </c>
      <c r="AM23" s="68"/>
      <c r="AN23" s="68"/>
      <c r="AO23" s="68"/>
      <c r="AP23" s="68"/>
      <c r="AQ23" s="68"/>
      <c r="AR23" s="68"/>
    </row>
    <row r="24" spans="1:44" ht="21" customHeight="1" x14ac:dyDescent="0.3">
      <c r="A24" s="159" t="s">
        <v>53</v>
      </c>
      <c r="B24" s="52"/>
      <c r="C24" s="162" t="s">
        <v>30</v>
      </c>
      <c r="D24" s="159">
        <v>4.5</v>
      </c>
      <c r="E24" s="161">
        <f>H10*D24/1000</f>
        <v>0.35549999999999998</v>
      </c>
      <c r="F24" s="159"/>
      <c r="G24" s="161">
        <f>G19*F24/1000</f>
        <v>0</v>
      </c>
      <c r="H24" s="159">
        <v>11</v>
      </c>
      <c r="I24" s="161">
        <f>I19*H24/1000</f>
        <v>0.86899999999999999</v>
      </c>
      <c r="J24" s="159"/>
      <c r="K24" s="161">
        <f>K19*J24/1000</f>
        <v>0</v>
      </c>
      <c r="L24" s="159"/>
      <c r="M24" s="161">
        <f>M19*L24/1000</f>
        <v>0</v>
      </c>
      <c r="N24" s="159"/>
      <c r="O24" s="161">
        <f>O19*N24/1000</f>
        <v>0</v>
      </c>
      <c r="P24" s="159">
        <v>1</v>
      </c>
      <c r="Q24" s="161">
        <f>Q19*P24/1000</f>
        <v>7.9000000000000001E-2</v>
      </c>
      <c r="R24" s="159"/>
      <c r="S24" s="161">
        <f>S19*R24/1000</f>
        <v>0</v>
      </c>
      <c r="T24" s="159">
        <v>13.5</v>
      </c>
      <c r="U24" s="161">
        <f>U19*T24/1000</f>
        <v>1.0665</v>
      </c>
      <c r="V24" s="159"/>
      <c r="W24" s="161">
        <f>W19*V24/1000</f>
        <v>0</v>
      </c>
      <c r="X24" s="159"/>
      <c r="Y24" s="161">
        <f>Y19*X24/1000</f>
        <v>0</v>
      </c>
      <c r="Z24" s="159"/>
      <c r="AA24" s="161">
        <f>AA19*Z24/1000</f>
        <v>0</v>
      </c>
      <c r="AB24" s="159"/>
      <c r="AC24" s="161">
        <f>AC19*AB24/1000</f>
        <v>0</v>
      </c>
      <c r="AD24" s="159">
        <v>11</v>
      </c>
      <c r="AE24" s="161">
        <f>AE19*AD24/1000</f>
        <v>0.86899999999999999</v>
      </c>
      <c r="AF24" s="159"/>
      <c r="AG24" s="161">
        <f>AG19*AF24/1000</f>
        <v>0</v>
      </c>
      <c r="AH24" s="160">
        <f>(E24+G24+I24+M24+O24+Q24+S24+U24+W24+Y24+AC24+AE24+AG24+K24+AA24)</f>
        <v>3.2389999999999999</v>
      </c>
      <c r="AI24" s="159">
        <v>65</v>
      </c>
      <c r="AJ24" s="157">
        <f>AH24*AI24</f>
        <v>210.535</v>
      </c>
      <c r="AK24" s="158">
        <f>(D24+F24+H24+L24+N24+P24+R24+T24+V24+X24+AB24+AD24+AF24+J24+Z24)/1000</f>
        <v>4.1000000000000002E-2</v>
      </c>
      <c r="AL24" s="157">
        <f>AI24*AK24</f>
        <v>2.665</v>
      </c>
      <c r="AM24" s="68"/>
      <c r="AN24" s="68"/>
      <c r="AO24" s="68"/>
      <c r="AP24" s="68"/>
      <c r="AQ24" s="68"/>
      <c r="AR24" s="68"/>
    </row>
    <row r="25" spans="1:44" ht="57" customHeight="1" x14ac:dyDescent="0.3">
      <c r="A25" s="163" t="s">
        <v>295</v>
      </c>
      <c r="B25" s="52"/>
      <c r="C25" s="159" t="s">
        <v>30</v>
      </c>
      <c r="D25" s="159">
        <v>3.75</v>
      </c>
      <c r="E25" s="161">
        <f>H10*D25/1000</f>
        <v>0.29625000000000001</v>
      </c>
      <c r="F25" s="159"/>
      <c r="G25" s="161">
        <f>G19*F25/1000</f>
        <v>0</v>
      </c>
      <c r="H25" s="159"/>
      <c r="I25" s="161">
        <f>I19*H25/1000</f>
        <v>0</v>
      </c>
      <c r="J25" s="159"/>
      <c r="K25" s="161">
        <f>K19*J25/1000</f>
        <v>0</v>
      </c>
      <c r="L25" s="159"/>
      <c r="M25" s="161">
        <f>M19*L25/1000</f>
        <v>0</v>
      </c>
      <c r="N25" s="159"/>
      <c r="O25" s="161">
        <f>O19*N25/1000</f>
        <v>0</v>
      </c>
      <c r="P25" s="159"/>
      <c r="Q25" s="161">
        <f>Q19*P25/1000</f>
        <v>0</v>
      </c>
      <c r="R25" s="159">
        <v>11</v>
      </c>
      <c r="S25" s="161">
        <f>S19*R25/1000</f>
        <v>0.86899999999999999</v>
      </c>
      <c r="T25" s="159"/>
      <c r="U25" s="161">
        <f>U19*T25/1000</f>
        <v>0</v>
      </c>
      <c r="V25" s="159"/>
      <c r="W25" s="161">
        <f>W19*V25/1000</f>
        <v>0</v>
      </c>
      <c r="X25" s="159"/>
      <c r="Y25" s="161">
        <f>Y19*X25/1000</f>
        <v>0</v>
      </c>
      <c r="Z25" s="159"/>
      <c r="AA25" s="161">
        <f>AA19*Z25/1000</f>
        <v>0</v>
      </c>
      <c r="AB25" s="159">
        <v>1.7</v>
      </c>
      <c r="AC25" s="161">
        <f>AC19*AB25/1000</f>
        <v>0.13429999999999997</v>
      </c>
      <c r="AD25" s="159"/>
      <c r="AE25" s="161">
        <f>AE19*AD25/1000</f>
        <v>0</v>
      </c>
      <c r="AF25" s="159"/>
      <c r="AG25" s="161">
        <f>AG19*AF25/1000</f>
        <v>0</v>
      </c>
      <c r="AH25" s="160">
        <f>(E25+G25+I25+M25+O25+Q25+S25+U25+W25+Y25+AC25+AE25+AG25+K25+AA25)</f>
        <v>1.29955</v>
      </c>
      <c r="AI25" s="159">
        <v>500</v>
      </c>
      <c r="AJ25" s="157">
        <f>AH25*AI25</f>
        <v>649.77499999999998</v>
      </c>
      <c r="AK25" s="158">
        <f>(D25+F25+H25+L25+N25+P25+R25+T25+V25+X25+AB25+AD25+AF25+J25+Z25)/1000</f>
        <v>1.6449999999999999E-2</v>
      </c>
      <c r="AL25" s="157">
        <f>AI25*AK25</f>
        <v>8.2249999999999996</v>
      </c>
      <c r="AM25" s="68"/>
      <c r="AN25" s="68"/>
      <c r="AO25" s="68"/>
      <c r="AP25" s="68"/>
      <c r="AQ25" s="68"/>
      <c r="AR25" s="68"/>
    </row>
    <row r="26" spans="1:44" ht="57" customHeight="1" x14ac:dyDescent="0.3">
      <c r="A26" s="163" t="s">
        <v>294</v>
      </c>
      <c r="B26" s="52"/>
      <c r="C26" s="162" t="s">
        <v>30</v>
      </c>
      <c r="D26" s="159"/>
      <c r="E26" s="161">
        <f>H10*D26/1000</f>
        <v>0</v>
      </c>
      <c r="F26" s="159">
        <v>20</v>
      </c>
      <c r="G26" s="161">
        <f>G19*F26/1000</f>
        <v>1.58</v>
      </c>
      <c r="H26" s="159"/>
      <c r="I26" s="161">
        <f>I19*H26/1000</f>
        <v>0</v>
      </c>
      <c r="J26" s="159"/>
      <c r="K26" s="161">
        <f>K19*J26/1000</f>
        <v>0</v>
      </c>
      <c r="L26" s="159"/>
      <c r="M26" s="161">
        <f>M19*L26/1000</f>
        <v>0</v>
      </c>
      <c r="N26" s="159"/>
      <c r="O26" s="161">
        <f>O19*N26/1000</f>
        <v>0</v>
      </c>
      <c r="P26" s="159"/>
      <c r="Q26" s="161">
        <f>Q19*P26/1000</f>
        <v>0</v>
      </c>
      <c r="R26" s="159"/>
      <c r="S26" s="161">
        <f>S19*R26/1000</f>
        <v>0</v>
      </c>
      <c r="T26" s="159"/>
      <c r="U26" s="161">
        <f>U19*T26/1000</f>
        <v>0</v>
      </c>
      <c r="V26" s="159">
        <v>15</v>
      </c>
      <c r="W26" s="161">
        <f>W19*V26/1000</f>
        <v>1.1850000000000001</v>
      </c>
      <c r="X26" s="159"/>
      <c r="Y26" s="161">
        <f>Y19*X26/1000</f>
        <v>0</v>
      </c>
      <c r="Z26" s="159"/>
      <c r="AA26" s="161">
        <f>AA19*Z26/1000</f>
        <v>0</v>
      </c>
      <c r="AB26" s="159"/>
      <c r="AC26" s="161">
        <f>AC19*AB26/1000</f>
        <v>0</v>
      </c>
      <c r="AD26" s="159"/>
      <c r="AE26" s="161">
        <f>AE19*AD26/1000</f>
        <v>0</v>
      </c>
      <c r="AF26" s="159">
        <v>20</v>
      </c>
      <c r="AG26" s="161">
        <f>AG19*AF26/1000</f>
        <v>1.58</v>
      </c>
      <c r="AH26" s="160">
        <f>(E26+G26+I26+M26+O26+Q26+S26+U26+W26+Y26+AC26+AE26+AG26+K26+AA26)</f>
        <v>4.3450000000000006</v>
      </c>
      <c r="AI26" s="165">
        <v>26</v>
      </c>
      <c r="AJ26" s="157">
        <f>AH26*AI26</f>
        <v>112.97000000000001</v>
      </c>
      <c r="AK26" s="158">
        <f>(D26+F26+H26+L26+N26+P26+R26+T26+V26+X26+AB26+AD26+AF26+J26+Z26)/1000</f>
        <v>5.5E-2</v>
      </c>
      <c r="AL26" s="157">
        <f>AI26*AK26</f>
        <v>1.43</v>
      </c>
      <c r="AM26" s="68"/>
      <c r="AN26" s="68"/>
      <c r="AO26" s="68"/>
      <c r="AP26" s="68"/>
      <c r="AQ26" s="68"/>
      <c r="AR26" s="68"/>
    </row>
    <row r="27" spans="1:44" ht="76.5" customHeight="1" x14ac:dyDescent="0.3">
      <c r="A27" s="163" t="s">
        <v>293</v>
      </c>
      <c r="B27" s="52"/>
      <c r="C27" s="159" t="s">
        <v>30</v>
      </c>
      <c r="D27" s="159"/>
      <c r="E27" s="161">
        <f>H10*D27/1000</f>
        <v>0</v>
      </c>
      <c r="F27" s="159"/>
      <c r="G27" s="161">
        <f>G19*F27/1000</f>
        <v>0</v>
      </c>
      <c r="H27" s="159"/>
      <c r="I27" s="161">
        <f>I19*H27/1000</f>
        <v>0</v>
      </c>
      <c r="J27" s="159"/>
      <c r="K27" s="161">
        <f>K19*J27/1000</f>
        <v>0</v>
      </c>
      <c r="L27" s="159"/>
      <c r="M27" s="161">
        <f>M19*L27/1000</f>
        <v>0</v>
      </c>
      <c r="N27" s="165"/>
      <c r="O27" s="161">
        <f>O19*N27/1000</f>
        <v>0</v>
      </c>
      <c r="P27" s="159"/>
      <c r="Q27" s="161">
        <f>Q19*P27/1000</f>
        <v>0</v>
      </c>
      <c r="R27" s="159"/>
      <c r="S27" s="161">
        <f>S19*R27/1000</f>
        <v>0</v>
      </c>
      <c r="T27" s="159"/>
      <c r="U27" s="161">
        <f>U19*T27/1000</f>
        <v>0</v>
      </c>
      <c r="V27" s="159"/>
      <c r="W27" s="161">
        <f>W19*V27/1000</f>
        <v>0</v>
      </c>
      <c r="X27" s="159">
        <v>33.04</v>
      </c>
      <c r="Y27" s="161">
        <f>Y19*X27/1000</f>
        <v>2.61016</v>
      </c>
      <c r="Z27" s="159"/>
      <c r="AA27" s="161">
        <f>AA19*Z27/1000</f>
        <v>0</v>
      </c>
      <c r="AB27" s="159"/>
      <c r="AC27" s="161">
        <f>AC19*AB27/1000</f>
        <v>0</v>
      </c>
      <c r="AD27" s="159"/>
      <c r="AE27" s="161">
        <f>AE19*AD27/1000</f>
        <v>0</v>
      </c>
      <c r="AF27" s="159"/>
      <c r="AG27" s="161">
        <f>AG19*AF27/1000</f>
        <v>0</v>
      </c>
      <c r="AH27" s="160">
        <f>(E27+G27+I27+M27+O27+Q27+S27+U27+W27+Y27+AC27+AE27+AG27+K27+AA27)</f>
        <v>2.61016</v>
      </c>
      <c r="AI27" s="159">
        <v>28</v>
      </c>
      <c r="AJ27" s="157">
        <f>AH27*AI27</f>
        <v>73.084479999999999</v>
      </c>
      <c r="AK27" s="158">
        <f>(D27+F27+H27+L27+N27+P27+R27+T27+V27+X27+AB27+AD27+AF27+J27+Z27)/1000</f>
        <v>3.304E-2</v>
      </c>
      <c r="AL27" s="157">
        <f>AI27*AK27</f>
        <v>0.92511999999999994</v>
      </c>
      <c r="AM27" s="68"/>
      <c r="AN27" s="68"/>
      <c r="AO27" s="68"/>
      <c r="AP27" s="68"/>
      <c r="AQ27" s="68"/>
      <c r="AR27" s="68"/>
    </row>
    <row r="28" spans="1:44" ht="19.5" customHeight="1" x14ac:dyDescent="0.3">
      <c r="A28" s="159" t="s">
        <v>120</v>
      </c>
      <c r="B28" s="52"/>
      <c r="C28" s="162" t="s">
        <v>30</v>
      </c>
      <c r="D28" s="159"/>
      <c r="E28" s="161">
        <f>H10*D28/1000</f>
        <v>0</v>
      </c>
      <c r="F28" s="159">
        <v>21.14</v>
      </c>
      <c r="G28" s="161">
        <f>G19*F28/1000</f>
        <v>1.6700599999999999</v>
      </c>
      <c r="H28" s="159"/>
      <c r="I28" s="161">
        <f>I19*H28/1000</f>
        <v>0</v>
      </c>
      <c r="J28" s="159"/>
      <c r="K28" s="161">
        <f>K19*J28/1000</f>
        <v>0</v>
      </c>
      <c r="L28" s="159"/>
      <c r="M28" s="161">
        <f>M19*L28/1000</f>
        <v>0</v>
      </c>
      <c r="N28" s="159"/>
      <c r="O28" s="161">
        <f>O19*N28/1000</f>
        <v>0</v>
      </c>
      <c r="P28" s="159"/>
      <c r="Q28" s="161">
        <f>Q19*P28/1000</f>
        <v>0</v>
      </c>
      <c r="R28" s="159"/>
      <c r="S28" s="161">
        <f>S19*R28/1000</f>
        <v>0</v>
      </c>
      <c r="T28" s="159"/>
      <c r="U28" s="161">
        <f>U19*T28/1000</f>
        <v>0</v>
      </c>
      <c r="V28" s="159"/>
      <c r="W28" s="161">
        <f>W19*V28/1000</f>
        <v>0</v>
      </c>
      <c r="X28" s="159"/>
      <c r="Y28" s="161">
        <f>Y19*X28/1000</f>
        <v>0</v>
      </c>
      <c r="Z28" s="159"/>
      <c r="AA28" s="161">
        <f>AA19*Z28/1000</f>
        <v>0</v>
      </c>
      <c r="AB28" s="159"/>
      <c r="AC28" s="161">
        <f>AC19*AB28/1000</f>
        <v>0</v>
      </c>
      <c r="AD28" s="159"/>
      <c r="AE28" s="161">
        <f>AE19*AD28/1000</f>
        <v>0</v>
      </c>
      <c r="AF28" s="159"/>
      <c r="AG28" s="161">
        <f>AG19*AF28/1000</f>
        <v>0</v>
      </c>
      <c r="AH28" s="160">
        <f>(E28+G28+I28+M28+O28+Q28+S28+U28+W28+Y28+AC28+AE28+AG28+K28+AA28)</f>
        <v>1.6700599999999999</v>
      </c>
      <c r="AI28" s="159">
        <v>170</v>
      </c>
      <c r="AJ28" s="157">
        <f>AH28*AI28</f>
        <v>283.91019999999997</v>
      </c>
      <c r="AK28" s="158">
        <f>(D28+F28+H28+L28+N28+P28+R28+T28+V28+X28+AB28+AD28+AF28+J28+Z28)/1000</f>
        <v>2.1139999999999999E-2</v>
      </c>
      <c r="AL28" s="157">
        <f>AI28*AK28</f>
        <v>3.5937999999999999</v>
      </c>
      <c r="AM28" s="68"/>
      <c r="AN28" s="68"/>
      <c r="AO28" s="68"/>
      <c r="AP28" s="68"/>
      <c r="AQ28" s="68"/>
      <c r="AR28" s="68"/>
    </row>
    <row r="29" spans="1:44" ht="23.25" customHeight="1" x14ac:dyDescent="0.3">
      <c r="A29" s="159" t="s">
        <v>128</v>
      </c>
      <c r="B29" s="52"/>
      <c r="C29" s="162" t="s">
        <v>30</v>
      </c>
      <c r="D29" s="159"/>
      <c r="E29" s="161">
        <f>H10*D29/1000</f>
        <v>0</v>
      </c>
      <c r="F29" s="159"/>
      <c r="G29" s="161">
        <f>G19*F29/1000</f>
        <v>0</v>
      </c>
      <c r="H29" s="159">
        <v>0.5</v>
      </c>
      <c r="I29" s="161">
        <f>I19*H29/1000</f>
        <v>3.95E-2</v>
      </c>
      <c r="J29" s="159"/>
      <c r="K29" s="161">
        <f>K19*J29/1000</f>
        <v>0</v>
      </c>
      <c r="L29" s="159"/>
      <c r="M29" s="161">
        <f>M19*L29/1000</f>
        <v>0</v>
      </c>
      <c r="N29" s="159"/>
      <c r="O29" s="161">
        <f>O19*N29/1000</f>
        <v>0</v>
      </c>
      <c r="P29" s="159"/>
      <c r="Q29" s="161">
        <f>Q19*P29/1000</f>
        <v>0</v>
      </c>
      <c r="R29" s="159"/>
      <c r="S29" s="161">
        <f>S19*R29/1000</f>
        <v>0</v>
      </c>
      <c r="T29" s="159"/>
      <c r="U29" s="161">
        <f>U19*T29/1000</f>
        <v>0</v>
      </c>
      <c r="V29" s="159"/>
      <c r="W29" s="161">
        <f>W19*V29/1000</f>
        <v>0</v>
      </c>
      <c r="X29" s="159"/>
      <c r="Y29" s="161">
        <f>Y19*X29/1000</f>
        <v>0</v>
      </c>
      <c r="Z29" s="159"/>
      <c r="AA29" s="161">
        <f>AA19*Z29/1000</f>
        <v>0</v>
      </c>
      <c r="AB29" s="159"/>
      <c r="AC29" s="161">
        <f>AC19*AB29/1000</f>
        <v>0</v>
      </c>
      <c r="AD29" s="159">
        <v>0.5</v>
      </c>
      <c r="AE29" s="161">
        <f>AE19*AD29/1000</f>
        <v>3.95E-2</v>
      </c>
      <c r="AF29" s="159"/>
      <c r="AG29" s="161">
        <f>AG19*AF29/1000</f>
        <v>0</v>
      </c>
      <c r="AH29" s="160">
        <f>(E29+G29+I29+M29+O29+Q29+S29+U29+W29+Y29+AC29+AE29+AG29+K29+AA29)</f>
        <v>7.9000000000000001E-2</v>
      </c>
      <c r="AI29" s="159">
        <v>450</v>
      </c>
      <c r="AJ29" s="157">
        <f>AH29*AI29</f>
        <v>35.549999999999997</v>
      </c>
      <c r="AK29" s="158">
        <f>(D29+F29+H29+L29+N29+P29+R29+T29+V29+X29+AB29+AD29+AF29+J29+Z29)/1000</f>
        <v>1E-3</v>
      </c>
      <c r="AL29" s="157">
        <f>AI29*AK29</f>
        <v>0.45</v>
      </c>
      <c r="AM29" s="68"/>
      <c r="AN29" s="68"/>
      <c r="AO29" s="68"/>
      <c r="AP29" s="68"/>
      <c r="AQ29" s="68"/>
      <c r="AR29" s="68"/>
    </row>
    <row r="30" spans="1:44" ht="23.25" customHeight="1" x14ac:dyDescent="0.3">
      <c r="A30" s="159" t="s">
        <v>292</v>
      </c>
      <c r="B30" s="52"/>
      <c r="C30" s="162"/>
      <c r="D30" s="159"/>
      <c r="E30" s="161"/>
      <c r="F30" s="159"/>
      <c r="G30" s="161"/>
      <c r="H30" s="159"/>
      <c r="I30" s="161"/>
      <c r="J30" s="159"/>
      <c r="K30" s="161"/>
      <c r="L30" s="159">
        <v>47.2</v>
      </c>
      <c r="M30" s="161">
        <v>3.7290000000000001</v>
      </c>
      <c r="N30" s="159">
        <v>20</v>
      </c>
      <c r="O30" s="161">
        <v>1.58</v>
      </c>
      <c r="P30" s="159"/>
      <c r="Q30" s="161"/>
      <c r="R30" s="159"/>
      <c r="S30" s="161"/>
      <c r="T30" s="159"/>
      <c r="U30" s="161"/>
      <c r="V30" s="159"/>
      <c r="W30" s="161"/>
      <c r="X30" s="159"/>
      <c r="Y30" s="161"/>
      <c r="Z30" s="159"/>
      <c r="AA30" s="161"/>
      <c r="AB30" s="159"/>
      <c r="AC30" s="161"/>
      <c r="AD30" s="159"/>
      <c r="AE30" s="161"/>
      <c r="AF30" s="159"/>
      <c r="AG30" s="161"/>
      <c r="AH30" s="160">
        <v>5.3090000000000002</v>
      </c>
      <c r="AI30" s="159">
        <v>49</v>
      </c>
      <c r="AJ30" s="157">
        <v>39</v>
      </c>
      <c r="AK30" s="158">
        <v>1.4999999999999999E-2</v>
      </c>
      <c r="AL30" s="157">
        <v>1.2</v>
      </c>
      <c r="AM30" s="68"/>
      <c r="AN30" s="68"/>
      <c r="AO30" s="68"/>
      <c r="AP30" s="68"/>
      <c r="AQ30" s="68"/>
      <c r="AR30" s="68"/>
    </row>
    <row r="31" spans="1:44" ht="23.25" customHeight="1" x14ac:dyDescent="0.3">
      <c r="A31" s="159" t="s">
        <v>55</v>
      </c>
      <c r="B31" s="52"/>
      <c r="C31" s="162" t="s">
        <v>30</v>
      </c>
      <c r="D31" s="159"/>
      <c r="E31" s="161">
        <f>H10*D31/1000</f>
        <v>0</v>
      </c>
      <c r="F31" s="159"/>
      <c r="G31" s="161">
        <f>G19*F31/1000</f>
        <v>0</v>
      </c>
      <c r="H31" s="159"/>
      <c r="I31" s="161">
        <f>I19*H31/1000</f>
        <v>0</v>
      </c>
      <c r="J31" s="159"/>
      <c r="K31" s="161">
        <f>K19*J31/1000</f>
        <v>0</v>
      </c>
      <c r="L31" s="159"/>
      <c r="M31" s="161">
        <f>M19*L31/1000</f>
        <v>0</v>
      </c>
      <c r="N31" s="159">
        <v>53.4</v>
      </c>
      <c r="O31" s="161">
        <f>O19*N31/1000</f>
        <v>4.2185999999999995</v>
      </c>
      <c r="P31" s="159"/>
      <c r="Q31" s="161">
        <f>Q19*P31/1000</f>
        <v>0</v>
      </c>
      <c r="R31" s="159">
        <v>123</v>
      </c>
      <c r="S31" s="161">
        <f>S19*R31/1000</f>
        <v>9.7170000000000005</v>
      </c>
      <c r="T31" s="159"/>
      <c r="U31" s="161">
        <f>U19*T31/1000</f>
        <v>0</v>
      </c>
      <c r="V31" s="159"/>
      <c r="W31" s="161">
        <f>W19*V31/1000</f>
        <v>0</v>
      </c>
      <c r="X31" s="159"/>
      <c r="Y31" s="161">
        <f>Y19*X31/1000</f>
        <v>0</v>
      </c>
      <c r="Z31" s="159"/>
      <c r="AA31" s="161">
        <f>AA19*Z31/1000</f>
        <v>0</v>
      </c>
      <c r="AB31" s="159">
        <v>69.400000000000006</v>
      </c>
      <c r="AC31" s="161">
        <f>AC19*AB31/1000</f>
        <v>5.4826000000000006</v>
      </c>
      <c r="AD31" s="159"/>
      <c r="AE31" s="161">
        <f>AE19*AD31/1000</f>
        <v>0</v>
      </c>
      <c r="AF31" s="159"/>
      <c r="AG31" s="161">
        <f>AG19*AF31/1000</f>
        <v>0</v>
      </c>
      <c r="AH31" s="160">
        <f>(E31+G31+I31+M31+O31+Q31+S31+U31+W31+Y31+AC31+AE31+AG31+K31+AA31)</f>
        <v>19.418200000000002</v>
      </c>
      <c r="AI31" s="159">
        <v>39</v>
      </c>
      <c r="AJ31" s="157">
        <f>AH31*AI31</f>
        <v>757.30980000000011</v>
      </c>
      <c r="AK31" s="158">
        <f>(D31+F31+H31+L31+N31+P31+R31+T31+V31+X31+AB31+AD31+AF31+J31+Z31)/1000</f>
        <v>0.24580000000000002</v>
      </c>
      <c r="AL31" s="157">
        <f>AI31*AK31</f>
        <v>9.5862000000000016</v>
      </c>
      <c r="AM31" s="68"/>
      <c r="AN31" s="68"/>
      <c r="AO31" s="68"/>
      <c r="AP31" s="68"/>
      <c r="AQ31" s="68"/>
      <c r="AR31" s="68"/>
    </row>
    <row r="32" spans="1:44" ht="21.75" customHeight="1" x14ac:dyDescent="0.3">
      <c r="A32" s="159" t="s">
        <v>57</v>
      </c>
      <c r="B32" s="52"/>
      <c r="C32" s="159" t="s">
        <v>30</v>
      </c>
      <c r="D32" s="159"/>
      <c r="E32" s="161">
        <f>H10*D32/1000</f>
        <v>0</v>
      </c>
      <c r="F32" s="159"/>
      <c r="G32" s="161">
        <f>G19*F32/1000</f>
        <v>0</v>
      </c>
      <c r="H32" s="159"/>
      <c r="I32" s="161">
        <f>I19*H32/1000</f>
        <v>0</v>
      </c>
      <c r="J32" s="159"/>
      <c r="K32" s="161">
        <f>K19*J32/1000</f>
        <v>0</v>
      </c>
      <c r="L32" s="159"/>
      <c r="M32" s="161">
        <f>M19*L32/1000</f>
        <v>0</v>
      </c>
      <c r="N32" s="159">
        <v>20</v>
      </c>
      <c r="O32" s="161">
        <f>O19*N32/1000</f>
        <v>1.58</v>
      </c>
      <c r="P32" s="159"/>
      <c r="Q32" s="161">
        <f>Q19*P32/1000</f>
        <v>0</v>
      </c>
      <c r="R32" s="159"/>
      <c r="S32" s="161">
        <f>S19*R32/1000</f>
        <v>0</v>
      </c>
      <c r="T32" s="159"/>
      <c r="U32" s="161">
        <f>U19*T32/1000</f>
        <v>0</v>
      </c>
      <c r="V32" s="159"/>
      <c r="W32" s="161">
        <f>W19*V32/1000</f>
        <v>0</v>
      </c>
      <c r="X32" s="159"/>
      <c r="Y32" s="161">
        <f>Y19*X32/1000</f>
        <v>0</v>
      </c>
      <c r="Z32" s="159"/>
      <c r="AA32" s="161">
        <f>AA19*Z32/1000</f>
        <v>0</v>
      </c>
      <c r="AB32" s="159">
        <v>24.1</v>
      </c>
      <c r="AC32" s="161">
        <f>AC19*AB32/1000</f>
        <v>1.9039000000000001</v>
      </c>
      <c r="AD32" s="159"/>
      <c r="AE32" s="161">
        <f>AE19*AD32/1000</f>
        <v>0</v>
      </c>
      <c r="AF32" s="159"/>
      <c r="AG32" s="161">
        <f>AG19*AF32/1000</f>
        <v>0</v>
      </c>
      <c r="AH32" s="160">
        <f>(E32+G32+I32+M32+O32+Q32+S32+U32+W32+Y32+AC32+AE32+AG32+K32+AA32)</f>
        <v>3.4839000000000002</v>
      </c>
      <c r="AI32" s="159">
        <v>46</v>
      </c>
      <c r="AJ32" s="157">
        <f>AH32*AI32</f>
        <v>160.2594</v>
      </c>
      <c r="AK32" s="158">
        <f>(D32+F32+H32+L32+N32+P32+R32+T32+V32+X32+AB32+AD32+AF32+J32+Z32)/1000</f>
        <v>4.41E-2</v>
      </c>
      <c r="AL32" s="157">
        <f>AI32*AK32</f>
        <v>2.0286</v>
      </c>
      <c r="AM32" s="68"/>
      <c r="AN32" s="68"/>
      <c r="AO32" s="68"/>
      <c r="AP32" s="68"/>
      <c r="AQ32" s="68"/>
      <c r="AR32" s="68"/>
    </row>
    <row r="33" spans="1:44" ht="24.75" customHeight="1" x14ac:dyDescent="0.3">
      <c r="A33" s="163" t="s">
        <v>48</v>
      </c>
      <c r="B33" s="52"/>
      <c r="C33" s="162" t="s">
        <v>30</v>
      </c>
      <c r="D33" s="159"/>
      <c r="E33" s="161">
        <f>H10*D33/1000</f>
        <v>0</v>
      </c>
      <c r="F33" s="159"/>
      <c r="G33" s="161">
        <f>G19*F33/1000</f>
        <v>0</v>
      </c>
      <c r="H33" s="159"/>
      <c r="I33" s="161">
        <f>I19*H33/1000</f>
        <v>0</v>
      </c>
      <c r="J33" s="159"/>
      <c r="K33" s="161">
        <f>K19*J33/1000</f>
        <v>0</v>
      </c>
      <c r="L33" s="159">
        <v>10.5</v>
      </c>
      <c r="M33" s="161">
        <f>M19*L33/1000</f>
        <v>0.82950000000000002</v>
      </c>
      <c r="N33" s="159">
        <v>10</v>
      </c>
      <c r="O33" s="161">
        <f>O19*N33/1000</f>
        <v>0.79</v>
      </c>
      <c r="P33" s="159"/>
      <c r="Q33" s="161">
        <f>Q19*P33/1000</f>
        <v>0</v>
      </c>
      <c r="R33" s="159"/>
      <c r="S33" s="161">
        <f>S19*R33/1000</f>
        <v>0</v>
      </c>
      <c r="T33" s="159"/>
      <c r="U33" s="161">
        <f>U19*T33/1000</f>
        <v>0</v>
      </c>
      <c r="V33" s="159"/>
      <c r="W33" s="161">
        <f>W19*V33/1000</f>
        <v>0</v>
      </c>
      <c r="X33" s="159"/>
      <c r="Y33" s="161">
        <f>Y19*X33/1000</f>
        <v>0</v>
      </c>
      <c r="Z33" s="159"/>
      <c r="AA33" s="161">
        <f>AA19*Z33/1000</f>
        <v>0</v>
      </c>
      <c r="AB33" s="159">
        <v>20</v>
      </c>
      <c r="AC33" s="161">
        <f>AC19*AB33/1000</f>
        <v>1.58</v>
      </c>
      <c r="AD33" s="159"/>
      <c r="AE33" s="161">
        <f>AE19*AD33/1000</f>
        <v>0</v>
      </c>
      <c r="AF33" s="159"/>
      <c r="AG33" s="161">
        <f>AG19*AF33/1000</f>
        <v>0</v>
      </c>
      <c r="AH33" s="160">
        <f>(E33+G33+I33+M33+O33+Q33+S33+U33+W33+Y33+AC33+AE33+AG33+K33+AA33)</f>
        <v>3.1995</v>
      </c>
      <c r="AI33" s="159">
        <v>43</v>
      </c>
      <c r="AJ33" s="157">
        <f>AH33*AI33</f>
        <v>137.57849999999999</v>
      </c>
      <c r="AK33" s="158">
        <f>(D33+F33+H33+L33+N33+P33+R33+T33+V33+X33+AB33+AD33+AF33+J33+Z33)/1000</f>
        <v>4.0500000000000001E-2</v>
      </c>
      <c r="AL33" s="157">
        <f>AI33*AK33</f>
        <v>1.7415</v>
      </c>
      <c r="AM33" s="68"/>
      <c r="AN33" s="68"/>
      <c r="AO33" s="68"/>
      <c r="AP33" s="68"/>
      <c r="AQ33" s="68"/>
      <c r="AR33" s="68"/>
    </row>
    <row r="34" spans="1:44" ht="55.5" customHeight="1" x14ac:dyDescent="0.3">
      <c r="A34" s="163" t="s">
        <v>154</v>
      </c>
      <c r="B34" s="52"/>
      <c r="C34" s="159" t="s">
        <v>30</v>
      </c>
      <c r="D34" s="159"/>
      <c r="E34" s="161">
        <f>H10*D34/1000</f>
        <v>0</v>
      </c>
      <c r="F34" s="159"/>
      <c r="G34" s="161">
        <f>G19*F34/1000</f>
        <v>0</v>
      </c>
      <c r="H34" s="159"/>
      <c r="I34" s="161">
        <f>I19*H34/1000</f>
        <v>0</v>
      </c>
      <c r="J34" s="159"/>
      <c r="K34" s="161">
        <f>K19*J34/1000</f>
        <v>0</v>
      </c>
      <c r="L34" s="159">
        <v>3.8</v>
      </c>
      <c r="M34" s="161">
        <f>M19*L34/1000</f>
        <v>0.30019999999999997</v>
      </c>
      <c r="N34" s="159">
        <v>4</v>
      </c>
      <c r="O34" s="161">
        <f>O19*N34/1000</f>
        <v>0.316</v>
      </c>
      <c r="P34" s="159">
        <v>1.4</v>
      </c>
      <c r="Q34" s="161">
        <f>Q19*P34/1000</f>
        <v>0.11059999999999999</v>
      </c>
      <c r="R34" s="159"/>
      <c r="S34" s="161">
        <f>S19*R34/1000</f>
        <v>0</v>
      </c>
      <c r="T34" s="159"/>
      <c r="U34" s="161">
        <f>U19*T34/1000</f>
        <v>0</v>
      </c>
      <c r="V34" s="159"/>
      <c r="W34" s="161">
        <f>W19*V34/1000</f>
        <v>0</v>
      </c>
      <c r="X34" s="159"/>
      <c r="Y34" s="161">
        <f>Y19*X34/1000</f>
        <v>0</v>
      </c>
      <c r="Z34" s="159"/>
      <c r="AA34" s="161">
        <f>AA19*Z34/1000</f>
        <v>0</v>
      </c>
      <c r="AB34" s="159">
        <v>5.2</v>
      </c>
      <c r="AC34" s="161">
        <f>AC19*AB34/1000</f>
        <v>0.4108</v>
      </c>
      <c r="AD34" s="159"/>
      <c r="AE34" s="161">
        <f>AE19*AD34/1000</f>
        <v>0</v>
      </c>
      <c r="AF34" s="159"/>
      <c r="AG34" s="161">
        <f>AG19*AF34/1000</f>
        <v>0</v>
      </c>
      <c r="AH34" s="160">
        <f>(E34+G34+I34+M34+O34+Q34+S34+U34+W34+Y34+AC34+AE34+AG34+K34+AA34)</f>
        <v>1.1375999999999999</v>
      </c>
      <c r="AI34" s="159">
        <v>117</v>
      </c>
      <c r="AJ34" s="157">
        <f>AH34*AI34</f>
        <v>133.0992</v>
      </c>
      <c r="AK34" s="158">
        <f>(D34+F34+H34+L34+N34+P34+R34+T34+V34+X34+AB34+AD34+AF34+J34+Z34)/1000</f>
        <v>1.4399999999999998E-2</v>
      </c>
      <c r="AL34" s="157">
        <f>AI34*AK34</f>
        <v>1.6847999999999999</v>
      </c>
      <c r="AM34" s="68"/>
      <c r="AN34" s="68"/>
      <c r="AO34" s="68"/>
      <c r="AP34" s="68"/>
      <c r="AQ34" s="68"/>
      <c r="AR34" s="68"/>
    </row>
    <row r="35" spans="1:44" ht="23.25" customHeight="1" x14ac:dyDescent="0.3">
      <c r="A35" s="159" t="s">
        <v>49</v>
      </c>
      <c r="B35" s="52"/>
      <c r="C35" s="162" t="s">
        <v>30</v>
      </c>
      <c r="D35" s="159"/>
      <c r="E35" s="161">
        <f>H10*D35/1000</f>
        <v>0</v>
      </c>
      <c r="F35" s="159"/>
      <c r="G35" s="161">
        <f>G19*F35/1000</f>
        <v>0</v>
      </c>
      <c r="H35" s="159"/>
      <c r="I35" s="161">
        <f>I19*H35/1000</f>
        <v>0</v>
      </c>
      <c r="J35" s="159"/>
      <c r="K35" s="161">
        <f>K19*J35/1000</f>
        <v>0</v>
      </c>
      <c r="L35" s="159">
        <v>5</v>
      </c>
      <c r="M35" s="161">
        <f>M19*L35/1000</f>
        <v>0.39500000000000002</v>
      </c>
      <c r="N35" s="159">
        <v>2</v>
      </c>
      <c r="O35" s="161">
        <f>O19*N35/1000</f>
        <v>0.158</v>
      </c>
      <c r="P35" s="159"/>
      <c r="Q35" s="161">
        <f>Q19*P35/1000</f>
        <v>0</v>
      </c>
      <c r="R35" s="159"/>
      <c r="S35" s="161">
        <f>S19*R35/1000</f>
        <v>0</v>
      </c>
      <c r="T35" s="159"/>
      <c r="U35" s="161">
        <f>U19*T35/1000</f>
        <v>0</v>
      </c>
      <c r="V35" s="159"/>
      <c r="W35" s="161">
        <f>W19*V35/1000</f>
        <v>0</v>
      </c>
      <c r="X35" s="159"/>
      <c r="Y35" s="161">
        <f>Y19*X35/1000</f>
        <v>0</v>
      </c>
      <c r="Z35" s="159"/>
      <c r="AA35" s="161">
        <f>AA19*Z35/1000</f>
        <v>0</v>
      </c>
      <c r="AB35" s="159">
        <v>2</v>
      </c>
      <c r="AC35" s="161">
        <f>AC19*AB35/1000</f>
        <v>0.158</v>
      </c>
      <c r="AD35" s="159"/>
      <c r="AE35" s="161">
        <f>AE19*AD35/1000</f>
        <v>0</v>
      </c>
      <c r="AF35" s="159"/>
      <c r="AG35" s="161">
        <f>AG19*AF35/1000</f>
        <v>0</v>
      </c>
      <c r="AH35" s="160">
        <f>(E35+G35+I35+M35+O35+Q35+S35+U35+W35+Y35+AC35+AE35+AG35+K35+AA35)</f>
        <v>0.71100000000000008</v>
      </c>
      <c r="AI35" s="159">
        <v>285</v>
      </c>
      <c r="AJ35" s="157">
        <f>AH35*AI35</f>
        <v>202.63500000000002</v>
      </c>
      <c r="AK35" s="158">
        <f>(D35+F35+H35+L35+N35+P35+R35+T35+V35+X35+AB35+AD35+AF35+J35+Z35)/1000</f>
        <v>8.9999999999999993E-3</v>
      </c>
      <c r="AL35" s="157">
        <f>AI35*AK35</f>
        <v>2.5649999999999999</v>
      </c>
      <c r="AM35" s="68"/>
      <c r="AN35" s="68"/>
      <c r="AO35" s="68"/>
      <c r="AP35" s="68"/>
      <c r="AQ35" s="68"/>
      <c r="AR35" s="68"/>
    </row>
    <row r="36" spans="1:44" ht="23.25" customHeight="1" x14ac:dyDescent="0.3">
      <c r="A36" s="159" t="s">
        <v>178</v>
      </c>
      <c r="B36" s="52"/>
      <c r="C36" s="162"/>
      <c r="D36" s="159"/>
      <c r="E36" s="161"/>
      <c r="F36" s="159"/>
      <c r="G36" s="161"/>
      <c r="H36" s="159"/>
      <c r="I36" s="161"/>
      <c r="J36" s="159"/>
      <c r="K36" s="161"/>
      <c r="L36" s="159"/>
      <c r="M36" s="161"/>
      <c r="N36" s="159"/>
      <c r="O36" s="161"/>
      <c r="P36" s="159">
        <v>0.6</v>
      </c>
      <c r="Q36" s="161">
        <v>4.7E-2</v>
      </c>
      <c r="R36" s="159"/>
      <c r="S36" s="161"/>
      <c r="T36" s="159"/>
      <c r="U36" s="161"/>
      <c r="V36" s="159"/>
      <c r="W36" s="161"/>
      <c r="X36" s="159"/>
      <c r="Y36" s="161"/>
      <c r="Z36" s="159"/>
      <c r="AA36" s="161"/>
      <c r="AB36" s="159"/>
      <c r="AC36" s="161"/>
      <c r="AD36" s="159"/>
      <c r="AE36" s="161"/>
      <c r="AF36" s="159"/>
      <c r="AG36" s="161"/>
      <c r="AH36" s="160">
        <v>4.7E-2</v>
      </c>
      <c r="AI36" s="159">
        <v>290</v>
      </c>
      <c r="AJ36" s="157">
        <v>10.08</v>
      </c>
      <c r="AK36" s="158">
        <v>1E-3</v>
      </c>
      <c r="AL36" s="157">
        <v>0.17</v>
      </c>
      <c r="AM36" s="68"/>
      <c r="AN36" s="68"/>
      <c r="AO36" s="68"/>
      <c r="AP36" s="68"/>
      <c r="AQ36" s="68"/>
      <c r="AR36" s="68"/>
    </row>
    <row r="37" spans="1:44" ht="24.75" customHeight="1" x14ac:dyDescent="0.3">
      <c r="A37" s="159" t="s">
        <v>182</v>
      </c>
      <c r="B37" s="52"/>
      <c r="C37" s="162"/>
      <c r="D37" s="159"/>
      <c r="E37" s="161"/>
      <c r="F37" s="159"/>
      <c r="G37" s="161"/>
      <c r="H37" s="159"/>
      <c r="I37" s="161"/>
      <c r="J37" s="159"/>
      <c r="K37" s="161"/>
      <c r="L37" s="159"/>
      <c r="M37" s="161"/>
      <c r="N37" s="159"/>
      <c r="O37" s="161"/>
      <c r="P37" s="159">
        <v>0.6</v>
      </c>
      <c r="Q37" s="161">
        <v>4.7E-2</v>
      </c>
      <c r="R37" s="159"/>
      <c r="S37" s="161"/>
      <c r="T37" s="159"/>
      <c r="U37" s="161"/>
      <c r="V37" s="159"/>
      <c r="W37" s="161"/>
      <c r="X37" s="159"/>
      <c r="Y37" s="161"/>
      <c r="Z37" s="159"/>
      <c r="AA37" s="161"/>
      <c r="AB37" s="159"/>
      <c r="AC37" s="161"/>
      <c r="AD37" s="159"/>
      <c r="AE37" s="161"/>
      <c r="AF37" s="159"/>
      <c r="AG37" s="161"/>
      <c r="AH37" s="160">
        <v>4.7E-2</v>
      </c>
      <c r="AI37" s="159">
        <v>320</v>
      </c>
      <c r="AJ37" s="157">
        <v>12.96</v>
      </c>
      <c r="AK37" s="158">
        <v>1E-3</v>
      </c>
      <c r="AL37" s="157">
        <v>0.22</v>
      </c>
      <c r="AM37" s="68"/>
      <c r="AN37" s="68"/>
      <c r="AO37" s="68"/>
      <c r="AP37" s="68"/>
      <c r="AQ37" s="68"/>
      <c r="AR37" s="68"/>
    </row>
    <row r="38" spans="1:44" ht="27.75" customHeight="1" x14ac:dyDescent="0.3">
      <c r="A38" s="163" t="s">
        <v>291</v>
      </c>
      <c r="B38" s="52"/>
      <c r="C38" s="162" t="s">
        <v>30</v>
      </c>
      <c r="D38" s="159"/>
      <c r="E38" s="161">
        <f>H10*D38/1000</f>
        <v>0</v>
      </c>
      <c r="F38" s="159"/>
      <c r="G38" s="161">
        <f>G19*F38/1000</f>
        <v>0</v>
      </c>
      <c r="H38" s="159"/>
      <c r="I38" s="161">
        <f>I19*H38/1000</f>
        <v>0</v>
      </c>
      <c r="J38" s="159"/>
      <c r="K38" s="161">
        <f>K19*J38/1000</f>
        <v>0</v>
      </c>
      <c r="L38" s="159"/>
      <c r="M38" s="161">
        <f>M19*L38/1000</f>
        <v>0</v>
      </c>
      <c r="N38" s="159"/>
      <c r="O38" s="161">
        <f>O19*N38/1000</f>
        <v>0</v>
      </c>
      <c r="P38" s="159"/>
      <c r="Q38" s="161">
        <f>Q19*P38/1000</f>
        <v>0</v>
      </c>
      <c r="R38" s="159">
        <v>106.57</v>
      </c>
      <c r="S38" s="161">
        <f>S19*R38/1000</f>
        <v>8.4190299999999993</v>
      </c>
      <c r="T38" s="159"/>
      <c r="U38" s="161">
        <f>U19*T38/1000</f>
        <v>0</v>
      </c>
      <c r="V38" s="159"/>
      <c r="W38" s="161">
        <f>W19*V38/1000</f>
        <v>0</v>
      </c>
      <c r="X38" s="159"/>
      <c r="Y38" s="161">
        <f>Y19*X38/1000</f>
        <v>0</v>
      </c>
      <c r="Z38" s="159"/>
      <c r="AA38" s="161">
        <f>AA19*Z38/1000</f>
        <v>0</v>
      </c>
      <c r="AB38" s="159"/>
      <c r="AC38" s="161">
        <f>AC19*AB38/1000</f>
        <v>0</v>
      </c>
      <c r="AD38" s="159"/>
      <c r="AE38" s="161">
        <f>AE19*AD38/1000</f>
        <v>0</v>
      </c>
      <c r="AF38" s="159"/>
      <c r="AG38" s="161">
        <f>AG19*AF38/1000</f>
        <v>0</v>
      </c>
      <c r="AH38" s="160">
        <f>(E38+G38+I38+M38+O38+Q38+S38+U38+W38+Y38+AC38+AE38+AG38+K38+AA38)</f>
        <v>8.4190299999999993</v>
      </c>
      <c r="AI38" s="159">
        <v>225</v>
      </c>
      <c r="AJ38" s="157">
        <f>AH38*AI38</f>
        <v>1894.2817499999999</v>
      </c>
      <c r="AK38" s="158">
        <f>(D38+F38+H38+L38+N38+P38+R38+T38+V38+X38+AB38+AD38+AF38+J38+Z38)/1000</f>
        <v>0.10657</v>
      </c>
      <c r="AL38" s="157">
        <f>AI38*AK38</f>
        <v>23.978249999999999</v>
      </c>
      <c r="AM38" s="68"/>
      <c r="AN38" s="68"/>
      <c r="AO38" s="68"/>
      <c r="AP38" s="68"/>
      <c r="AQ38" s="68"/>
      <c r="AR38" s="68"/>
    </row>
    <row r="39" spans="1:44" ht="21.75" customHeight="1" x14ac:dyDescent="0.3">
      <c r="A39" s="159" t="s">
        <v>69</v>
      </c>
      <c r="B39" s="52"/>
      <c r="C39" s="159" t="s">
        <v>30</v>
      </c>
      <c r="D39" s="159"/>
      <c r="E39" s="161">
        <f>H10*D39/1000</f>
        <v>0</v>
      </c>
      <c r="F39" s="159"/>
      <c r="G39" s="161">
        <f>G19*F39/1000</f>
        <v>0</v>
      </c>
      <c r="H39" s="159"/>
      <c r="I39" s="161">
        <f>I19*H39/1000</f>
        <v>0</v>
      </c>
      <c r="J39" s="159"/>
      <c r="K39" s="161">
        <f>K19*J39/1000</f>
        <v>0</v>
      </c>
      <c r="L39" s="159"/>
      <c r="M39" s="161">
        <f>M19*L39/1000</f>
        <v>0</v>
      </c>
      <c r="N39" s="159"/>
      <c r="O39" s="161">
        <f>O19*N39/1000</f>
        <v>0</v>
      </c>
      <c r="P39" s="159"/>
      <c r="Q39" s="161">
        <f>Q19*P39/1000</f>
        <v>0</v>
      </c>
      <c r="R39" s="159"/>
      <c r="S39" s="161">
        <f>S19*R39/1000</f>
        <v>0</v>
      </c>
      <c r="T39" s="159">
        <v>45</v>
      </c>
      <c r="U39" s="161">
        <f>U19*T39/1000</f>
        <v>3.5550000000000002</v>
      </c>
      <c r="V39" s="159"/>
      <c r="W39" s="161">
        <f>W19*V39/1000</f>
        <v>0</v>
      </c>
      <c r="X39" s="159"/>
      <c r="Y39" s="161">
        <f>Y19*X39/1000</f>
        <v>0</v>
      </c>
      <c r="Z39" s="159"/>
      <c r="AA39" s="161">
        <f>AA19*Z39/1000</f>
        <v>0</v>
      </c>
      <c r="AB39" s="159"/>
      <c r="AC39" s="161">
        <f>AC19*AB39/1000</f>
        <v>0</v>
      </c>
      <c r="AD39" s="159"/>
      <c r="AE39" s="161">
        <f>AE19*AD39/1000</f>
        <v>0</v>
      </c>
      <c r="AF39" s="159"/>
      <c r="AG39" s="161">
        <f>AG19*AF39/1000</f>
        <v>0</v>
      </c>
      <c r="AH39" s="160">
        <f>(E39+G39+I39+M39+O39+Q39+S39+U39+W39+Y39+AC39+AE39+AG39+K39+AA39)</f>
        <v>3.5550000000000002</v>
      </c>
      <c r="AI39" s="159">
        <v>110</v>
      </c>
      <c r="AJ39" s="157">
        <f>AH39*AI39</f>
        <v>391.05</v>
      </c>
      <c r="AK39" s="158">
        <f>(D39+F39+H39+L39+N39+P39+R39+T39+V39+X39+AB39+AD39+AF39+J39+Z39)/1000</f>
        <v>4.4999999999999998E-2</v>
      </c>
      <c r="AL39" s="157">
        <f>AI39*AK39</f>
        <v>4.95</v>
      </c>
      <c r="AM39" s="68"/>
      <c r="AN39" s="68"/>
      <c r="AO39" s="68"/>
      <c r="AP39" s="68"/>
      <c r="AQ39" s="68"/>
      <c r="AR39" s="68"/>
    </row>
    <row r="40" spans="1:44" ht="36" customHeight="1" x14ac:dyDescent="0.3">
      <c r="A40" s="163" t="s">
        <v>67</v>
      </c>
      <c r="B40" s="52"/>
      <c r="C40" s="162" t="s">
        <v>30</v>
      </c>
      <c r="D40" s="159"/>
      <c r="E40" s="161">
        <f>H12*D40/1000</f>
        <v>0</v>
      </c>
      <c r="F40" s="159"/>
      <c r="G40" s="161">
        <f>G21*F40/1000</f>
        <v>0</v>
      </c>
      <c r="H40" s="159"/>
      <c r="I40" s="161">
        <f>I21*H40/1000</f>
        <v>0</v>
      </c>
      <c r="J40" s="159"/>
      <c r="K40" s="161">
        <f>K21*J40/1000</f>
        <v>0</v>
      </c>
      <c r="L40" s="159"/>
      <c r="M40" s="161">
        <f>M21*L40/1000</f>
        <v>0</v>
      </c>
      <c r="N40" s="159">
        <v>25</v>
      </c>
      <c r="O40" s="161">
        <v>1.9750000000000001</v>
      </c>
      <c r="P40" s="159"/>
      <c r="Q40" s="161">
        <f>Q21*P40/1000</f>
        <v>0</v>
      </c>
      <c r="R40" s="159"/>
      <c r="S40" s="161">
        <f>S21*R40/1000</f>
        <v>0</v>
      </c>
      <c r="T40" s="159"/>
      <c r="U40" s="161">
        <f>U21*T40/1000</f>
        <v>0</v>
      </c>
      <c r="V40" s="159"/>
      <c r="W40" s="161">
        <v>0</v>
      </c>
      <c r="X40" s="159"/>
      <c r="Y40" s="161">
        <f>Y21*X40/1000</f>
        <v>0</v>
      </c>
      <c r="Z40" s="159"/>
      <c r="AA40" s="161">
        <f>AA21*Z40/1000</f>
        <v>0</v>
      </c>
      <c r="AB40" s="159">
        <v>16</v>
      </c>
      <c r="AC40" s="161">
        <v>1.264</v>
      </c>
      <c r="AD40" s="159"/>
      <c r="AE40" s="161">
        <f>AE21*AD40/1000</f>
        <v>0</v>
      </c>
      <c r="AF40" s="159"/>
      <c r="AG40" s="161">
        <f>AG21*AF40/1000</f>
        <v>0</v>
      </c>
      <c r="AH40" s="160">
        <v>3.2389999999999999</v>
      </c>
      <c r="AI40" s="159">
        <v>49</v>
      </c>
      <c r="AJ40" s="157">
        <f>AH40*AI40</f>
        <v>158.71099999999998</v>
      </c>
      <c r="AK40" s="158">
        <f>(D40+F40+H40+L40+N40+P40+R40+T40+V40+X40+AB40+AD40+AF40+J40+Z40)/1000</f>
        <v>4.1000000000000002E-2</v>
      </c>
      <c r="AL40" s="157">
        <f>AI40*AK40</f>
        <v>2.0089999999999999</v>
      </c>
      <c r="AM40" s="68"/>
      <c r="AN40" s="68"/>
      <c r="AO40" s="68"/>
      <c r="AP40" s="68"/>
      <c r="AQ40" s="68"/>
      <c r="AR40" s="68"/>
    </row>
    <row r="41" spans="1:44" ht="20.25" customHeight="1" x14ac:dyDescent="0.3">
      <c r="A41" s="163" t="s">
        <v>150</v>
      </c>
      <c r="B41" s="52"/>
      <c r="C41" s="162" t="s">
        <v>30</v>
      </c>
      <c r="D41" s="159"/>
      <c r="E41" s="161">
        <f>H13*D41/1000</f>
        <v>0</v>
      </c>
      <c r="F41" s="159"/>
      <c r="G41" s="161">
        <v>0</v>
      </c>
      <c r="H41" s="159"/>
      <c r="I41" s="161">
        <v>0</v>
      </c>
      <c r="J41" s="159"/>
      <c r="K41" s="161">
        <v>0</v>
      </c>
      <c r="L41" s="159"/>
      <c r="M41" s="161">
        <v>0</v>
      </c>
      <c r="N41" s="159"/>
      <c r="O41" s="161">
        <v>0</v>
      </c>
      <c r="P41" s="159"/>
      <c r="Q41" s="161">
        <v>0</v>
      </c>
      <c r="R41" s="159"/>
      <c r="S41" s="161">
        <v>0</v>
      </c>
      <c r="T41" s="159"/>
      <c r="U41" s="161">
        <v>0</v>
      </c>
      <c r="V41" s="159"/>
      <c r="W41" s="161">
        <v>0</v>
      </c>
      <c r="X41" s="159"/>
      <c r="Y41" s="161">
        <v>0</v>
      </c>
      <c r="Z41" s="159"/>
      <c r="AA41" s="161">
        <v>0</v>
      </c>
      <c r="AB41" s="159">
        <v>14.48</v>
      </c>
      <c r="AC41" s="161">
        <v>1.1439999999999999</v>
      </c>
      <c r="AD41" s="159"/>
      <c r="AE41" s="161">
        <v>0</v>
      </c>
      <c r="AF41" s="159"/>
      <c r="AG41" s="161">
        <v>0</v>
      </c>
      <c r="AH41" s="160">
        <v>1.1439999999999999</v>
      </c>
      <c r="AI41" s="159">
        <v>135</v>
      </c>
      <c r="AJ41" s="157">
        <f>AH41*AI41</f>
        <v>154.44</v>
      </c>
      <c r="AK41" s="158">
        <f>(D41+F41+H41+L41+N41+P41+R41+T41+V41+X41+AB41+AD41+AF41+J41+Z41)/1000</f>
        <v>1.448E-2</v>
      </c>
      <c r="AL41" s="157">
        <f>AI41*AK41</f>
        <v>1.9547999999999999</v>
      </c>
      <c r="AM41" s="68"/>
      <c r="AN41" s="68"/>
      <c r="AO41" s="68"/>
      <c r="AP41" s="68"/>
      <c r="AQ41" s="68"/>
      <c r="AR41" s="68"/>
    </row>
    <row r="42" spans="1:44" ht="21" customHeight="1" x14ac:dyDescent="0.3">
      <c r="A42" s="159" t="s">
        <v>90</v>
      </c>
      <c r="B42" s="52"/>
      <c r="C42" s="162" t="s">
        <v>30</v>
      </c>
      <c r="D42" s="159"/>
      <c r="E42" s="161">
        <f>$E$39</f>
        <v>0</v>
      </c>
      <c r="F42" s="159"/>
      <c r="G42" s="161">
        <f>G22*F42/1000</f>
        <v>0</v>
      </c>
      <c r="H42" s="159"/>
      <c r="I42" s="161">
        <f>I22*H42/1000</f>
        <v>0</v>
      </c>
      <c r="J42" s="159"/>
      <c r="K42" s="161">
        <f>K22*J42/1000</f>
        <v>0</v>
      </c>
      <c r="L42" s="159"/>
      <c r="M42" s="161">
        <f>L42*M19/1000</f>
        <v>0</v>
      </c>
      <c r="N42" s="159">
        <v>2</v>
      </c>
      <c r="O42" s="161">
        <v>0.158</v>
      </c>
      <c r="P42" s="159">
        <v>16</v>
      </c>
      <c r="Q42" s="161">
        <v>1.264</v>
      </c>
      <c r="R42" s="159">
        <v>6</v>
      </c>
      <c r="S42" s="161">
        <v>0.47399999999999998</v>
      </c>
      <c r="T42" s="159"/>
      <c r="U42" s="161">
        <f>U22*T42/1000</f>
        <v>0</v>
      </c>
      <c r="V42" s="159"/>
      <c r="W42" s="161">
        <f>W22*V42/1000</f>
        <v>0</v>
      </c>
      <c r="X42" s="159"/>
      <c r="Y42" s="161">
        <f>Y22*X42/1000</f>
        <v>0</v>
      </c>
      <c r="Z42" s="159"/>
      <c r="AA42" s="161">
        <f>AA22*Z42/1000</f>
        <v>0</v>
      </c>
      <c r="AB42" s="159">
        <v>2.2000000000000002</v>
      </c>
      <c r="AC42" s="161">
        <v>0.17399999999999999</v>
      </c>
      <c r="AD42" s="159"/>
      <c r="AE42" s="161">
        <f>AE22*AD42/1000</f>
        <v>0</v>
      </c>
      <c r="AF42" s="159"/>
      <c r="AG42" s="161">
        <f>AG22*AF42/1000</f>
        <v>0</v>
      </c>
      <c r="AH42" s="160">
        <v>2.0699999999999998</v>
      </c>
      <c r="AI42" s="159">
        <v>38</v>
      </c>
      <c r="AJ42" s="157">
        <f>AH42*AI42</f>
        <v>78.66</v>
      </c>
      <c r="AK42" s="158">
        <v>0.02</v>
      </c>
      <c r="AL42" s="157">
        <f>AJ42/AH19</f>
        <v>0.99569620253164548</v>
      </c>
      <c r="AM42" s="68"/>
      <c r="AN42" s="68"/>
      <c r="AO42" s="68"/>
      <c r="AP42" s="68"/>
      <c r="AQ42" s="68"/>
      <c r="AR42" s="68"/>
    </row>
    <row r="43" spans="1:44" ht="21" customHeight="1" x14ac:dyDescent="0.3">
      <c r="A43" s="159" t="s">
        <v>83</v>
      </c>
      <c r="B43" s="52"/>
      <c r="C43" s="162"/>
      <c r="D43" s="159"/>
      <c r="E43" s="161"/>
      <c r="F43" s="159"/>
      <c r="G43" s="161"/>
      <c r="H43" s="159"/>
      <c r="I43" s="161"/>
      <c r="J43" s="159"/>
      <c r="K43" s="161"/>
      <c r="L43" s="159"/>
      <c r="M43" s="161"/>
      <c r="N43" s="159">
        <v>4.41</v>
      </c>
      <c r="O43" s="161">
        <v>0.34799999999999998</v>
      </c>
      <c r="P43" s="159"/>
      <c r="Q43" s="161"/>
      <c r="R43" s="159"/>
      <c r="S43" s="161"/>
      <c r="T43" s="159"/>
      <c r="U43" s="161"/>
      <c r="V43" s="159"/>
      <c r="W43" s="161"/>
      <c r="X43" s="159"/>
      <c r="Y43" s="161"/>
      <c r="Z43" s="159"/>
      <c r="AA43" s="161"/>
      <c r="AB43" s="159"/>
      <c r="AC43" s="161"/>
      <c r="AD43" s="159"/>
      <c r="AE43" s="161"/>
      <c r="AF43" s="159"/>
      <c r="AG43" s="161"/>
      <c r="AH43" s="160">
        <v>0.34799999999999998</v>
      </c>
      <c r="AI43" s="159">
        <v>159</v>
      </c>
      <c r="AJ43" s="157">
        <f>AH43*AI43</f>
        <v>55.331999999999994</v>
      </c>
      <c r="AK43" s="158">
        <v>4.0000000000000001E-3</v>
      </c>
      <c r="AL43" s="157">
        <v>0.64</v>
      </c>
      <c r="AM43" s="68"/>
      <c r="AN43" s="68"/>
      <c r="AO43" s="68"/>
      <c r="AP43" s="68"/>
      <c r="AQ43" s="68"/>
      <c r="AR43" s="68"/>
    </row>
    <row r="44" spans="1:44" ht="36" customHeight="1" x14ac:dyDescent="0.3">
      <c r="A44" s="164" t="s">
        <v>290</v>
      </c>
      <c r="B44" s="52"/>
      <c r="C44" s="162"/>
      <c r="D44" s="159"/>
      <c r="E44" s="161"/>
      <c r="F44" s="159"/>
      <c r="G44" s="161"/>
      <c r="H44" s="159"/>
      <c r="I44" s="161"/>
      <c r="J44" s="159">
        <v>189.9</v>
      </c>
      <c r="K44" s="161">
        <v>15</v>
      </c>
      <c r="L44" s="159"/>
      <c r="M44" s="161"/>
      <c r="N44" s="159"/>
      <c r="O44" s="161"/>
      <c r="P44" s="159"/>
      <c r="Q44" s="161"/>
      <c r="R44" s="159"/>
      <c r="S44" s="161"/>
      <c r="T44" s="159"/>
      <c r="U44" s="161"/>
      <c r="V44" s="159"/>
      <c r="W44" s="161"/>
      <c r="X44" s="159"/>
      <c r="Y44" s="161"/>
      <c r="Z44" s="159"/>
      <c r="AA44" s="161"/>
      <c r="AB44" s="159"/>
      <c r="AC44" s="161"/>
      <c r="AD44" s="159"/>
      <c r="AE44" s="161"/>
      <c r="AF44" s="159"/>
      <c r="AG44" s="161"/>
      <c r="AH44" s="160">
        <v>15</v>
      </c>
      <c r="AI44" s="159">
        <v>100</v>
      </c>
      <c r="AJ44" s="157">
        <f>AH44*AI44</f>
        <v>1500</v>
      </c>
      <c r="AK44" s="158">
        <v>0.19</v>
      </c>
      <c r="AL44" s="157">
        <v>17.100000000000001</v>
      </c>
      <c r="AM44" s="68"/>
      <c r="AN44" s="68"/>
      <c r="AO44" s="68"/>
      <c r="AP44" s="68"/>
      <c r="AQ44" s="68"/>
      <c r="AR44" s="68"/>
    </row>
    <row r="45" spans="1:44" ht="22.5" customHeight="1" x14ac:dyDescent="0.3">
      <c r="A45" s="163" t="s">
        <v>82</v>
      </c>
      <c r="B45" s="52"/>
      <c r="C45" s="162"/>
      <c r="D45" s="159"/>
      <c r="E45" s="161"/>
      <c r="F45" s="159"/>
      <c r="G45" s="161"/>
      <c r="H45" s="159"/>
      <c r="I45" s="161"/>
      <c r="J45" s="159"/>
      <c r="K45" s="161"/>
      <c r="L45" s="159"/>
      <c r="M45" s="161"/>
      <c r="N45" s="159">
        <v>5</v>
      </c>
      <c r="O45" s="161">
        <v>0.39500000000000002</v>
      </c>
      <c r="P45" s="159"/>
      <c r="Q45" s="161">
        <v>0</v>
      </c>
      <c r="R45" s="159"/>
      <c r="S45" s="161"/>
      <c r="T45" s="159"/>
      <c r="U45" s="161"/>
      <c r="V45" s="159"/>
      <c r="W45" s="161"/>
      <c r="X45" s="159"/>
      <c r="Y45" s="161"/>
      <c r="Z45" s="159"/>
      <c r="AA45" s="161"/>
      <c r="AB45" s="159"/>
      <c r="AC45" s="161"/>
      <c r="AD45" s="159"/>
      <c r="AE45" s="161"/>
      <c r="AF45" s="159"/>
      <c r="AG45" s="161"/>
      <c r="AH45" s="160">
        <v>0.39500000000000002</v>
      </c>
      <c r="AI45" s="159">
        <v>17</v>
      </c>
      <c r="AJ45" s="157">
        <f>AH45*AI45</f>
        <v>6.7149999999999999</v>
      </c>
      <c r="AK45" s="158">
        <v>3.0000000000000001E-3</v>
      </c>
      <c r="AL45" s="157">
        <v>0.05</v>
      </c>
      <c r="AM45" s="68"/>
      <c r="AN45" s="68"/>
      <c r="AO45" s="68"/>
      <c r="AP45" s="68"/>
      <c r="AQ45" s="68"/>
      <c r="AR45" s="68"/>
    </row>
    <row r="47" spans="1:44" ht="10.5" customHeight="1" x14ac:dyDescent="0.25"/>
    <row r="48" spans="1:44" ht="50.25" hidden="1" customHeight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idden="1" x14ac:dyDescent="0.25"/>
    <row r="66" spans="1:35" ht="39" customHeight="1" x14ac:dyDescent="0.7">
      <c r="A66" s="58" t="s">
        <v>32</v>
      </c>
      <c r="F66" s="69" t="s">
        <v>79</v>
      </c>
      <c r="Q66" s="58" t="s">
        <v>33</v>
      </c>
      <c r="X66" s="69" t="s">
        <v>44</v>
      </c>
      <c r="AA66" s="58"/>
      <c r="AI66" s="69"/>
    </row>
  </sheetData>
  <mergeCells count="77"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  <mergeCell ref="AJ8:AK8"/>
    <mergeCell ref="A7:E7"/>
    <mergeCell ref="F7:G8"/>
    <mergeCell ref="H7:L8"/>
    <mergeCell ref="M7:N8"/>
    <mergeCell ref="AJ9:AK10"/>
    <mergeCell ref="C10:E10"/>
    <mergeCell ref="F10:G10"/>
    <mergeCell ref="H10:L10"/>
    <mergeCell ref="M10:N10"/>
    <mergeCell ref="O10:P10"/>
    <mergeCell ref="Q10:R10"/>
    <mergeCell ref="C9:E9"/>
    <mergeCell ref="F9:G9"/>
    <mergeCell ref="H9:L9"/>
    <mergeCell ref="F11:G11"/>
    <mergeCell ref="H11:L11"/>
    <mergeCell ref="M11:N11"/>
    <mergeCell ref="O11:P11"/>
    <mergeCell ref="Q9:R9"/>
    <mergeCell ref="T9:AF10"/>
    <mergeCell ref="M9:N9"/>
    <mergeCell ref="O9:P9"/>
    <mergeCell ref="Q11:R11"/>
    <mergeCell ref="T11:AD12"/>
    <mergeCell ref="AJ11:AK12"/>
    <mergeCell ref="C12:E12"/>
    <mergeCell ref="F12:G12"/>
    <mergeCell ref="H12:L12"/>
    <mergeCell ref="M12:N12"/>
    <mergeCell ref="O12:P12"/>
    <mergeCell ref="Q12:R12"/>
    <mergeCell ref="C11:E11"/>
    <mergeCell ref="Q13:R13"/>
    <mergeCell ref="H14:L14"/>
    <mergeCell ref="M14:N14"/>
    <mergeCell ref="O14:P14"/>
    <mergeCell ref="Q14:R14"/>
    <mergeCell ref="C13:E13"/>
    <mergeCell ref="F13:G13"/>
    <mergeCell ref="H13:L13"/>
    <mergeCell ref="M13:N13"/>
    <mergeCell ref="O13:P13"/>
    <mergeCell ref="Z17:AA17"/>
    <mergeCell ref="AB17:AC17"/>
    <mergeCell ref="A15:B16"/>
    <mergeCell ref="C15:C18"/>
    <mergeCell ref="D16:M16"/>
    <mergeCell ref="N16:O16"/>
    <mergeCell ref="P16:AC16"/>
    <mergeCell ref="N17:O17"/>
    <mergeCell ref="P17:Q17"/>
    <mergeCell ref="R17:S17"/>
    <mergeCell ref="T17:U17"/>
    <mergeCell ref="V17:W17"/>
    <mergeCell ref="X17:Y17"/>
    <mergeCell ref="AD17:AE17"/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1" max="16383" man="1"/>
  </rowBreaks>
  <colBreaks count="2" manualBreakCount="2">
    <brk id="19" max="1048575" man="1"/>
    <brk id="3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showGridLines="0" view="pageBreakPreview" zoomScale="60" zoomScaleNormal="50" zoomScalePageLayoutView="44" workbookViewId="0">
      <selection activeCell="AG8" sqref="AG8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7" max="17" width="11.42578125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77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38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26.25" x14ac:dyDescent="0.4">
      <c r="A4" s="11"/>
      <c r="B4" s="2"/>
      <c r="C4" s="2"/>
      <c r="D4" s="2"/>
      <c r="E4" s="78" t="s">
        <v>80</v>
      </c>
      <c r="F4" s="78"/>
      <c r="G4" s="78"/>
      <c r="H4" s="7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81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45383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9" t="s">
        <v>10</v>
      </c>
      <c r="B8" s="10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" x14ac:dyDescent="0.35">
      <c r="A9" s="14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75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79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8877.0319799999997</v>
      </c>
      <c r="P10" s="104"/>
      <c r="Q10" s="105">
        <f>SUM(AL20)</f>
        <v>112.36749341772152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6.25" x14ac:dyDescent="0.4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6.25" x14ac:dyDescent="0.4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" x14ac:dyDescent="0.35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19.5" x14ac:dyDescent="0.3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8877.0319799999997</v>
      </c>
      <c r="P14" s="119"/>
      <c r="Q14" s="120">
        <f>SUM(AL20)</f>
        <v>112.36749341772152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x14ac:dyDescent="0.25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x14ac:dyDescent="0.25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 t="s">
        <v>43</v>
      </c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x14ac:dyDescent="0.25">
      <c r="A17" s="125" t="s">
        <v>19</v>
      </c>
      <c r="B17" s="126" t="s">
        <v>20</v>
      </c>
      <c r="C17" s="123"/>
      <c r="D17" s="127"/>
      <c r="E17" s="127"/>
      <c r="F17" s="121" t="s">
        <v>72</v>
      </c>
      <c r="G17" s="121"/>
      <c r="H17" s="121" t="s">
        <v>70</v>
      </c>
      <c r="I17" s="121"/>
      <c r="J17" s="121" t="s">
        <v>39</v>
      </c>
      <c r="K17" s="121"/>
      <c r="L17" s="121"/>
      <c r="M17" s="121"/>
      <c r="N17" s="121" t="s">
        <v>69</v>
      </c>
      <c r="O17" s="121"/>
      <c r="P17" s="121" t="s">
        <v>54</v>
      </c>
      <c r="Q17" s="121"/>
      <c r="R17" s="121" t="s">
        <v>66</v>
      </c>
      <c r="S17" s="121"/>
      <c r="T17" s="121" t="s">
        <v>68</v>
      </c>
      <c r="U17" s="121"/>
      <c r="V17" s="121" t="s">
        <v>31</v>
      </c>
      <c r="W17" s="121"/>
      <c r="X17" s="121" t="s">
        <v>45</v>
      </c>
      <c r="Y17" s="121"/>
      <c r="Z17" s="121"/>
      <c r="AA17" s="121"/>
      <c r="AB17" s="121"/>
      <c r="AC17" s="121"/>
      <c r="AD17" s="121" t="s">
        <v>46</v>
      </c>
      <c r="AE17" s="121"/>
      <c r="AF17" s="121" t="s">
        <v>41</v>
      </c>
      <c r="AG17" s="121"/>
      <c r="AH17" s="65"/>
      <c r="AI17" s="66"/>
      <c r="AJ17" s="66"/>
      <c r="AK17" s="66"/>
      <c r="AL17" s="67"/>
      <c r="AM17" s="2"/>
    </row>
    <row r="18" spans="1:40" ht="34.5" customHeight="1" x14ac:dyDescent="0.25">
      <c r="A18" s="125"/>
      <c r="B18" s="126"/>
      <c r="C18" s="123"/>
      <c r="D18" s="31" t="s">
        <v>21</v>
      </c>
      <c r="E18" s="8" t="s">
        <v>22</v>
      </c>
      <c r="F18" s="32" t="s">
        <v>21</v>
      </c>
      <c r="G18" s="8" t="s">
        <v>22</v>
      </c>
      <c r="H18" s="32" t="s">
        <v>21</v>
      </c>
      <c r="I18" s="8" t="s">
        <v>22</v>
      </c>
      <c r="J18" s="32" t="s">
        <v>21</v>
      </c>
      <c r="K18" s="8" t="s">
        <v>22</v>
      </c>
      <c r="L18" s="32" t="s">
        <v>21</v>
      </c>
      <c r="M18" s="8" t="s">
        <v>22</v>
      </c>
      <c r="N18" s="32" t="s">
        <v>21</v>
      </c>
      <c r="O18" s="8">
        <v>79</v>
      </c>
      <c r="P18" s="32" t="s">
        <v>21</v>
      </c>
      <c r="Q18" s="8" t="s">
        <v>22</v>
      </c>
      <c r="R18" s="32" t="s">
        <v>21</v>
      </c>
      <c r="S18" s="8" t="s">
        <v>22</v>
      </c>
      <c r="T18" s="32" t="s">
        <v>21</v>
      </c>
      <c r="U18" s="8" t="s">
        <v>22</v>
      </c>
      <c r="V18" s="32" t="s">
        <v>21</v>
      </c>
      <c r="W18" s="8" t="s">
        <v>22</v>
      </c>
      <c r="X18" s="32" t="s">
        <v>21</v>
      </c>
      <c r="Y18" s="8" t="s">
        <v>22</v>
      </c>
      <c r="Z18" s="32" t="s">
        <v>21</v>
      </c>
      <c r="AA18" s="8" t="s">
        <v>22</v>
      </c>
      <c r="AB18" s="32" t="s">
        <v>21</v>
      </c>
      <c r="AC18" s="8" t="s">
        <v>22</v>
      </c>
      <c r="AD18" s="32" t="s">
        <v>21</v>
      </c>
      <c r="AE18" s="8" t="s">
        <v>22</v>
      </c>
      <c r="AF18" s="32" t="s">
        <v>21</v>
      </c>
      <c r="AG18" s="8" t="s">
        <v>22</v>
      </c>
      <c r="AH18" s="33" t="s">
        <v>23</v>
      </c>
      <c r="AI18" s="8" t="s">
        <v>24</v>
      </c>
      <c r="AJ18" s="8" t="s">
        <v>25</v>
      </c>
      <c r="AK18" s="33" t="s">
        <v>26</v>
      </c>
      <c r="AL18" s="34" t="s">
        <v>27</v>
      </c>
      <c r="AM18" s="2"/>
      <c r="AN18" s="35"/>
    </row>
    <row r="19" spans="1:40" ht="23.25" x14ac:dyDescent="0.35">
      <c r="A19" s="36" t="s">
        <v>28</v>
      </c>
      <c r="B19" s="37"/>
      <c r="C19" s="37"/>
      <c r="D19" s="38"/>
      <c r="E19" s="38">
        <v>79</v>
      </c>
      <c r="F19" s="38"/>
      <c r="G19" s="38">
        <v>79</v>
      </c>
      <c r="H19" s="38"/>
      <c r="I19" s="38">
        <f>G19</f>
        <v>79</v>
      </c>
      <c r="J19" s="38"/>
      <c r="K19" s="38">
        <f>I19</f>
        <v>79</v>
      </c>
      <c r="L19" s="38"/>
      <c r="M19" s="38">
        <v>79</v>
      </c>
      <c r="N19" s="38"/>
      <c r="O19" s="38">
        <v>79</v>
      </c>
      <c r="P19" s="38"/>
      <c r="Q19" s="38">
        <f>H10</f>
        <v>79</v>
      </c>
      <c r="R19" s="38"/>
      <c r="S19" s="38">
        <f>Q19</f>
        <v>79</v>
      </c>
      <c r="T19" s="38"/>
      <c r="U19" s="38">
        <f>S19</f>
        <v>79</v>
      </c>
      <c r="V19" s="38"/>
      <c r="W19" s="38">
        <f>U19</f>
        <v>79</v>
      </c>
      <c r="X19" s="38"/>
      <c r="Y19" s="38">
        <f>W19</f>
        <v>79</v>
      </c>
      <c r="Z19" s="38"/>
      <c r="AA19" s="38">
        <f>W19</f>
        <v>79</v>
      </c>
      <c r="AB19" s="38"/>
      <c r="AC19" s="38">
        <f>Y19</f>
        <v>79</v>
      </c>
      <c r="AD19" s="38"/>
      <c r="AE19" s="38">
        <f>AC19</f>
        <v>79</v>
      </c>
      <c r="AF19" s="38"/>
      <c r="AG19" s="38">
        <f>AE19</f>
        <v>79</v>
      </c>
      <c r="AH19" s="38">
        <v>79</v>
      </c>
      <c r="AI19" s="38"/>
      <c r="AJ19" s="39">
        <f>SUM(AJ21:AJ43)</f>
        <v>8877.0319799999997</v>
      </c>
      <c r="AK19" s="39"/>
      <c r="AL19" s="39"/>
      <c r="AM19" s="2"/>
    </row>
    <row r="20" spans="1:40" ht="23.25" x14ac:dyDescent="0.35">
      <c r="A20" s="40" t="s">
        <v>29</v>
      </c>
      <c r="B20" s="41"/>
      <c r="C20" s="41"/>
      <c r="D20" s="42">
        <v>40</v>
      </c>
      <c r="E20" s="43">
        <f>E19*D20/1000</f>
        <v>3.16</v>
      </c>
      <c r="F20" s="42">
        <v>110</v>
      </c>
      <c r="G20" s="43">
        <f>G19*F20/1000</f>
        <v>8.69</v>
      </c>
      <c r="H20" s="42">
        <v>30.6</v>
      </c>
      <c r="I20" s="43">
        <f>I19*H20/1000</f>
        <v>2.4174000000000002</v>
      </c>
      <c r="J20" s="42">
        <v>200</v>
      </c>
      <c r="K20" s="82">
        <f>K19*J20/1000</f>
        <v>15.8</v>
      </c>
      <c r="L20" s="42"/>
      <c r="M20" s="43">
        <f>M19*L20/1000</f>
        <v>0</v>
      </c>
      <c r="N20" s="42">
        <v>100</v>
      </c>
      <c r="O20" s="43">
        <f>O19*N20/1000</f>
        <v>7.9</v>
      </c>
      <c r="P20" s="42">
        <v>200</v>
      </c>
      <c r="Q20" s="43">
        <f>Q19*P20/1000</f>
        <v>15.8</v>
      </c>
      <c r="R20" s="42">
        <v>150</v>
      </c>
      <c r="S20" s="43">
        <f>S19*R20/1000</f>
        <v>11.85</v>
      </c>
      <c r="T20" s="42">
        <v>180</v>
      </c>
      <c r="U20" s="82">
        <f>U19*T20/1000</f>
        <v>14.22</v>
      </c>
      <c r="V20" s="42">
        <v>34.18</v>
      </c>
      <c r="W20" s="43">
        <f>W19*V20/1000</f>
        <v>2.7002199999999998</v>
      </c>
      <c r="X20" s="42">
        <v>32.28</v>
      </c>
      <c r="Y20" s="43">
        <f>Y19*X20/1000</f>
        <v>2.5501199999999997</v>
      </c>
      <c r="Z20" s="42"/>
      <c r="AA20" s="43">
        <f>AA19*Z20/1000</f>
        <v>0</v>
      </c>
      <c r="AB20" s="42"/>
      <c r="AC20" s="43">
        <f>AC19*AB20/1000</f>
        <v>0</v>
      </c>
      <c r="AD20" s="42">
        <v>150</v>
      </c>
      <c r="AE20" s="43">
        <f>AE19*AD20/1000</f>
        <v>11.85</v>
      </c>
      <c r="AF20" s="42">
        <v>180</v>
      </c>
      <c r="AG20" s="43">
        <f>AG19*AF20/1000</f>
        <v>14.22</v>
      </c>
      <c r="AH20" s="44">
        <f t="shared" ref="AH20:AH38" si="0">(E20+G20+I20+M20+O20+Q20+S20+U20+W20+Y20+AC20+AE20+AG20+K20+AA20)</f>
        <v>111.15774</v>
      </c>
      <c r="AI20" s="42"/>
      <c r="AJ20" s="45"/>
      <c r="AK20" s="43">
        <f>AH20/AH19</f>
        <v>1.40706</v>
      </c>
      <c r="AL20" s="45">
        <f>AJ19/AH19</f>
        <v>112.36749341772152</v>
      </c>
      <c r="AM20" s="2"/>
    </row>
    <row r="21" spans="1:40" ht="37.5" customHeight="1" x14ac:dyDescent="0.35">
      <c r="A21" s="81" t="s">
        <v>47</v>
      </c>
      <c r="B21" s="46"/>
      <c r="C21" s="46" t="s">
        <v>30</v>
      </c>
      <c r="D21" s="47"/>
      <c r="E21" s="48">
        <f>H10*D21/1000</f>
        <v>0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>
        <v>73.099999999999994</v>
      </c>
      <c r="AE21" s="48">
        <f>AE19*AD21/1000</f>
        <v>5.7748999999999997</v>
      </c>
      <c r="AF21" s="47">
        <v>100</v>
      </c>
      <c r="AG21" s="48">
        <f>AG19*AF21/1000</f>
        <v>7.9</v>
      </c>
      <c r="AH21" s="49">
        <f t="shared" si="0"/>
        <v>13.674900000000001</v>
      </c>
      <c r="AI21" s="47">
        <v>52</v>
      </c>
      <c r="AJ21" s="50">
        <f t="shared" ref="AJ21:AJ38" si="1">AH21*AI21</f>
        <v>711.09480000000008</v>
      </c>
      <c r="AK21" s="48">
        <f t="shared" ref="AK21:AK43" si="2">(D21+F21+H21+L21+N21+P21+R21+T21+V21+X21+AB21+AD21+AF21+J21+Z21)/1000</f>
        <v>0.1731</v>
      </c>
      <c r="AL21" s="50">
        <f t="shared" ref="AL21:AL43" si="3">AI21*AK21</f>
        <v>9.0012000000000008</v>
      </c>
      <c r="AM21" s="2"/>
    </row>
    <row r="22" spans="1:40" ht="23.25" customHeight="1" x14ac:dyDescent="0.35">
      <c r="A22" s="79" t="s">
        <v>73</v>
      </c>
      <c r="B22" s="52"/>
      <c r="C22" s="46" t="s">
        <v>30</v>
      </c>
      <c r="D22" s="53"/>
      <c r="E22" s="54">
        <f>H10*D22/1000</f>
        <v>0</v>
      </c>
      <c r="F22" s="53">
        <v>32</v>
      </c>
      <c r="G22" s="54">
        <f>G19*F22/1000</f>
        <v>2.528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f>Q19*P22/1000</f>
        <v>0</v>
      </c>
      <c r="R22" s="53"/>
      <c r="S22" s="54">
        <f>S19*R22/1000</f>
        <v>0</v>
      </c>
      <c r="T22" s="53"/>
      <c r="U22" s="54">
        <f>U19*T22/1000</f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f>AC19*AB22/1000</f>
        <v>0</v>
      </c>
      <c r="AD22" s="53"/>
      <c r="AE22" s="54">
        <f>AE19*AD22/1000</f>
        <v>0</v>
      </c>
      <c r="AF22" s="53"/>
      <c r="AG22" s="54">
        <f>AG19*AF22/1000</f>
        <v>0</v>
      </c>
      <c r="AH22" s="55">
        <f t="shared" si="0"/>
        <v>2.528</v>
      </c>
      <c r="AI22" s="53">
        <v>38</v>
      </c>
      <c r="AJ22" s="56">
        <f t="shared" si="1"/>
        <v>96.064000000000007</v>
      </c>
      <c r="AK22" s="48">
        <f t="shared" si="2"/>
        <v>3.2000000000000001E-2</v>
      </c>
      <c r="AL22" s="56">
        <f t="shared" si="3"/>
        <v>1.216</v>
      </c>
      <c r="AM22" s="2"/>
    </row>
    <row r="23" spans="1:40" ht="21" customHeight="1" x14ac:dyDescent="0.35">
      <c r="A23" s="79" t="s">
        <v>48</v>
      </c>
      <c r="B23" s="52"/>
      <c r="C23" s="52" t="s">
        <v>30</v>
      </c>
      <c r="D23" s="53"/>
      <c r="E23" s="54">
        <f>H10*D23/1000</f>
        <v>0</v>
      </c>
      <c r="F23" s="53">
        <v>11</v>
      </c>
      <c r="G23" s="54">
        <f>G19*F23/1000</f>
        <v>0.86899999999999999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>
        <v>5</v>
      </c>
      <c r="Q23" s="54">
        <f>Q19*P23/1000</f>
        <v>0.39500000000000002</v>
      </c>
      <c r="R23" s="53">
        <v>4.8</v>
      </c>
      <c r="S23" s="54">
        <f>S19*R23/1000</f>
        <v>0.37919999999999998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 t="shared" si="0"/>
        <v>1.6432</v>
      </c>
      <c r="AI23" s="53">
        <v>35</v>
      </c>
      <c r="AJ23" s="56">
        <f t="shared" si="1"/>
        <v>57.512</v>
      </c>
      <c r="AK23" s="48">
        <f t="shared" si="2"/>
        <v>2.0799999999999999E-2</v>
      </c>
      <c r="AL23" s="56">
        <f t="shared" si="3"/>
        <v>0.72799999999999998</v>
      </c>
      <c r="AM23" s="2"/>
    </row>
    <row r="24" spans="1:40" ht="24.75" customHeight="1" x14ac:dyDescent="0.35">
      <c r="A24" s="79" t="s">
        <v>49</v>
      </c>
      <c r="B24" s="52"/>
      <c r="C24" s="46" t="s">
        <v>30</v>
      </c>
      <c r="D24" s="53"/>
      <c r="E24" s="54">
        <f>H10*D24/1000</f>
        <v>0</v>
      </c>
      <c r="F24" s="53">
        <v>2.2000000000000002</v>
      </c>
      <c r="G24" s="54">
        <f>G19*F24/1000</f>
        <v>0.17380000000000001</v>
      </c>
      <c r="H24" s="53"/>
      <c r="I24" s="54">
        <f>I19*H24/1000</f>
        <v>0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>
        <v>2.4</v>
      </c>
      <c r="S24" s="54">
        <f>S19*R24/1000</f>
        <v>0.18959999999999999</v>
      </c>
      <c r="T24" s="53"/>
      <c r="U24" s="54">
        <f>U19*T24/1000</f>
        <v>0</v>
      </c>
      <c r="V24" s="53"/>
      <c r="W24" s="54">
        <f>W19*V24/1000</f>
        <v>0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/>
      <c r="AE24" s="54">
        <f>AE19*AD24/1000</f>
        <v>0</v>
      </c>
      <c r="AF24" s="53"/>
      <c r="AG24" s="54">
        <f>AG19*AF24/1000</f>
        <v>0</v>
      </c>
      <c r="AH24" s="55">
        <f t="shared" si="0"/>
        <v>0.3634</v>
      </c>
      <c r="AI24" s="53">
        <v>285</v>
      </c>
      <c r="AJ24" s="56">
        <f t="shared" si="1"/>
        <v>103.569</v>
      </c>
      <c r="AK24" s="48">
        <f t="shared" si="2"/>
        <v>4.5999999999999999E-3</v>
      </c>
      <c r="AL24" s="56">
        <f t="shared" si="3"/>
        <v>1.3109999999999999</v>
      </c>
      <c r="AM24" s="2"/>
    </row>
    <row r="25" spans="1:40" ht="66.75" customHeight="1" x14ac:dyDescent="0.35">
      <c r="A25" s="80" t="s">
        <v>50</v>
      </c>
      <c r="B25" s="52"/>
      <c r="C25" s="52" t="s">
        <v>30</v>
      </c>
      <c r="D25" s="53"/>
      <c r="E25" s="54">
        <f>H10*D25/1000</f>
        <v>0</v>
      </c>
      <c r="F25" s="53"/>
      <c r="G25" s="54">
        <f>G19*F25/1000</f>
        <v>0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>
        <v>4</v>
      </c>
      <c r="Q25" s="54">
        <f>Q19*P25/1000</f>
        <v>0.316</v>
      </c>
      <c r="R25" s="53">
        <v>3.5</v>
      </c>
      <c r="S25" s="54">
        <f>S19*R25/1000</f>
        <v>0.27650000000000002</v>
      </c>
      <c r="T25" s="53"/>
      <c r="U25" s="54">
        <f>U19*T25/1000</f>
        <v>0</v>
      </c>
      <c r="V25" s="53"/>
      <c r="W25" s="54">
        <f>W19*V25/1000</f>
        <v>0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/>
      <c r="AE25" s="54">
        <f>AE19*AD25/1000</f>
        <v>0</v>
      </c>
      <c r="AF25" s="53"/>
      <c r="AG25" s="54">
        <f>AG19*AF25/1000</f>
        <v>0</v>
      </c>
      <c r="AH25" s="55">
        <f t="shared" si="0"/>
        <v>0.59250000000000003</v>
      </c>
      <c r="AI25" s="53">
        <v>117</v>
      </c>
      <c r="AJ25" s="56">
        <f t="shared" si="1"/>
        <v>69.322500000000005</v>
      </c>
      <c r="AK25" s="48">
        <f t="shared" si="2"/>
        <v>7.4999999999999997E-3</v>
      </c>
      <c r="AL25" s="56">
        <f t="shared" si="3"/>
        <v>0.87749999999999995</v>
      </c>
      <c r="AM25" s="2"/>
    </row>
    <row r="26" spans="1:40" ht="57.75" customHeight="1" x14ac:dyDescent="0.35">
      <c r="A26" s="80" t="s">
        <v>71</v>
      </c>
      <c r="B26" s="52"/>
      <c r="C26" s="46" t="s">
        <v>30</v>
      </c>
      <c r="D26" s="53"/>
      <c r="E26" s="54">
        <f>H10*D26/1000</f>
        <v>0</v>
      </c>
      <c r="F26" s="53"/>
      <c r="G26" s="54">
        <f>G19*F26/1000</f>
        <v>0</v>
      </c>
      <c r="H26" s="53">
        <v>25.63</v>
      </c>
      <c r="I26" s="54">
        <f>I19*H26/1000</f>
        <v>2.0247700000000002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/>
      <c r="S26" s="54">
        <f>S19*R26/1000</f>
        <v>0</v>
      </c>
      <c r="T26" s="53"/>
      <c r="U26" s="54">
        <f>U19*T26/1000</f>
        <v>0</v>
      </c>
      <c r="V26" s="53"/>
      <c r="W26" s="54">
        <f>W19*V26/1000</f>
        <v>0</v>
      </c>
      <c r="X26" s="53"/>
      <c r="Y26" s="54">
        <f>Y19*X26/1000</f>
        <v>0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 t="shared" si="0"/>
        <v>2.0247700000000002</v>
      </c>
      <c r="AI26" s="57">
        <v>20</v>
      </c>
      <c r="AJ26" s="56">
        <f t="shared" si="1"/>
        <v>40.495400000000004</v>
      </c>
      <c r="AK26" s="48">
        <f t="shared" si="2"/>
        <v>2.563E-2</v>
      </c>
      <c r="AL26" s="56">
        <f t="shared" si="3"/>
        <v>0.51259999999999994</v>
      </c>
      <c r="AM26" s="2"/>
    </row>
    <row r="27" spans="1:40" s="11" customFormat="1" ht="40.5" customHeight="1" x14ac:dyDescent="0.35">
      <c r="A27" s="80" t="s">
        <v>51</v>
      </c>
      <c r="B27" s="72"/>
      <c r="C27" s="72" t="s">
        <v>30</v>
      </c>
      <c r="D27" s="72"/>
      <c r="E27" s="73">
        <f>H10*D27/1000</f>
        <v>0</v>
      </c>
      <c r="F27" s="72">
        <v>2.2000000000000002</v>
      </c>
      <c r="G27" s="73">
        <f>G19*F27/1000</f>
        <v>0.17380000000000001</v>
      </c>
      <c r="H27" s="72">
        <v>5</v>
      </c>
      <c r="I27" s="73">
        <f>I19*H27/1000</f>
        <v>0.39500000000000002</v>
      </c>
      <c r="J27" s="72"/>
      <c r="K27" s="73">
        <f>K19*J27/1000</f>
        <v>0</v>
      </c>
      <c r="L27" s="72"/>
      <c r="M27" s="73">
        <f>M19*L27/1000</f>
        <v>0</v>
      </c>
      <c r="N27" s="74"/>
      <c r="O27" s="73">
        <f>O19*N27/1000</f>
        <v>0</v>
      </c>
      <c r="P27" s="72"/>
      <c r="Q27" s="73">
        <f>Q19*P27/1000</f>
        <v>0</v>
      </c>
      <c r="R27" s="72">
        <v>4.4000000000000004</v>
      </c>
      <c r="S27" s="73">
        <f>S19*R27/1000</f>
        <v>0.34760000000000002</v>
      </c>
      <c r="T27" s="72"/>
      <c r="U27" s="73">
        <f>U19*T27/1000</f>
        <v>0</v>
      </c>
      <c r="V27" s="72"/>
      <c r="W27" s="73">
        <f>W19*V27/1000</f>
        <v>0</v>
      </c>
      <c r="X27" s="72"/>
      <c r="Y27" s="73">
        <f>Y19*X27/1000</f>
        <v>0</v>
      </c>
      <c r="Z27" s="72"/>
      <c r="AA27" s="73">
        <f>AA19*Z27/1000</f>
        <v>0</v>
      </c>
      <c r="AB27" s="72"/>
      <c r="AC27" s="73">
        <f>AC19*AB27/1000</f>
        <v>0</v>
      </c>
      <c r="AD27" s="72">
        <v>3.75</v>
      </c>
      <c r="AE27" s="73">
        <f>AE19*AD27/1000</f>
        <v>0.29625000000000001</v>
      </c>
      <c r="AF27" s="72"/>
      <c r="AG27" s="73">
        <f>AG19*AF27/1000</f>
        <v>0</v>
      </c>
      <c r="AH27" s="75">
        <f t="shared" si="0"/>
        <v>1.21265</v>
      </c>
      <c r="AI27" s="72">
        <v>500</v>
      </c>
      <c r="AJ27" s="76">
        <f t="shared" si="1"/>
        <v>606.32500000000005</v>
      </c>
      <c r="AK27" s="77">
        <f t="shared" si="2"/>
        <v>1.5350000000000001E-2</v>
      </c>
      <c r="AL27" s="76">
        <f t="shared" si="3"/>
        <v>7.6750000000000007</v>
      </c>
    </row>
    <row r="28" spans="1:40" ht="28.5" customHeight="1" x14ac:dyDescent="0.35">
      <c r="A28" s="79" t="s">
        <v>52</v>
      </c>
      <c r="B28" s="52"/>
      <c r="C28" s="46" t="s">
        <v>30</v>
      </c>
      <c r="D28" s="53"/>
      <c r="E28" s="54">
        <f>H10*D28/1000</f>
        <v>0</v>
      </c>
      <c r="F28" s="53"/>
      <c r="G28" s="54">
        <f>G19*F28/1000</f>
        <v>0</v>
      </c>
      <c r="H28" s="53"/>
      <c r="I28" s="54">
        <f>I19*H28/1000</f>
        <v>0</v>
      </c>
      <c r="J28" s="53">
        <v>0.5</v>
      </c>
      <c r="K28" s="54">
        <f>K19*J28/1000</f>
        <v>3.95E-2</v>
      </c>
      <c r="L28" s="53"/>
      <c r="M28" s="54">
        <f>M19*L28/1000</f>
        <v>0</v>
      </c>
      <c r="N28" s="53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 t="shared" si="0"/>
        <v>3.95E-2</v>
      </c>
      <c r="AI28" s="53">
        <v>450</v>
      </c>
      <c r="AJ28" s="56">
        <f t="shared" si="1"/>
        <v>17.774999999999999</v>
      </c>
      <c r="AK28" s="48">
        <f t="shared" si="2"/>
        <v>5.0000000000000001E-4</v>
      </c>
      <c r="AL28" s="56">
        <f t="shared" si="3"/>
        <v>0.22500000000000001</v>
      </c>
      <c r="AM28" s="2"/>
    </row>
    <row r="29" spans="1:40" ht="23.25" customHeight="1" x14ac:dyDescent="0.35">
      <c r="A29" s="79" t="s">
        <v>53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>
        <v>12</v>
      </c>
      <c r="K29" s="54">
        <f>K19*J29/1000</f>
        <v>0.94799999999999995</v>
      </c>
      <c r="L29" s="53"/>
      <c r="M29" s="54">
        <f>M19*L29/1000</f>
        <v>0</v>
      </c>
      <c r="N29" s="53"/>
      <c r="O29" s="54">
        <f>O19*N29/1000</f>
        <v>0</v>
      </c>
      <c r="P29" s="53"/>
      <c r="Q29" s="54">
        <f>Q19*P29/1000</f>
        <v>0</v>
      </c>
      <c r="R29" s="53"/>
      <c r="S29" s="54">
        <f>S19*R29/1000</f>
        <v>0</v>
      </c>
      <c r="T29" s="53">
        <v>15</v>
      </c>
      <c r="U29" s="54">
        <f>U19*T29/1000</f>
        <v>1.1850000000000001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>
        <v>5</v>
      </c>
      <c r="AE29" s="54">
        <f>AE19*AD29/1000</f>
        <v>0.39500000000000002</v>
      </c>
      <c r="AF29" s="53">
        <v>11</v>
      </c>
      <c r="AG29" s="54">
        <f>AG19*AF29/1000</f>
        <v>0.86899999999999999</v>
      </c>
      <c r="AH29" s="55">
        <f t="shared" si="0"/>
        <v>3.3969999999999998</v>
      </c>
      <c r="AI29" s="53">
        <v>65</v>
      </c>
      <c r="AJ29" s="56">
        <f t="shared" si="1"/>
        <v>220.80499999999998</v>
      </c>
      <c r="AK29" s="48">
        <f t="shared" si="2"/>
        <v>4.2999999999999997E-2</v>
      </c>
      <c r="AL29" s="56">
        <f t="shared" si="3"/>
        <v>2.7949999999999999</v>
      </c>
      <c r="AM29" s="2"/>
    </row>
    <row r="30" spans="1:40" ht="25.5" customHeight="1" x14ac:dyDescent="0.35">
      <c r="A30" s="79" t="s">
        <v>55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/>
      <c r="M30" s="54">
        <f>M19*L30/1000</f>
        <v>0</v>
      </c>
      <c r="N30" s="53"/>
      <c r="O30" s="54">
        <f>O19*N30/1000</f>
        <v>0</v>
      </c>
      <c r="P30" s="53">
        <v>100</v>
      </c>
      <c r="Q30" s="54">
        <f>Q19*P30/1000</f>
        <v>7.9</v>
      </c>
      <c r="R30" s="53"/>
      <c r="S30" s="54">
        <f>S19*R30/1000</f>
        <v>0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AG19*AF30/1000</f>
        <v>0</v>
      </c>
      <c r="AH30" s="55">
        <f t="shared" si="0"/>
        <v>7.9</v>
      </c>
      <c r="AI30" s="53">
        <v>35</v>
      </c>
      <c r="AJ30" s="56">
        <f t="shared" si="1"/>
        <v>276.5</v>
      </c>
      <c r="AK30" s="48">
        <f t="shared" si="2"/>
        <v>0.1</v>
      </c>
      <c r="AL30" s="56">
        <f t="shared" si="3"/>
        <v>3.5</v>
      </c>
      <c r="AM30" s="2"/>
    </row>
    <row r="31" spans="1:40" ht="23.25" customHeight="1" x14ac:dyDescent="0.35">
      <c r="A31" s="79" t="s">
        <v>56</v>
      </c>
      <c r="B31" s="52"/>
      <c r="C31" s="52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/>
      <c r="M31" s="54">
        <f>M19*L31/1000</f>
        <v>0</v>
      </c>
      <c r="N31" s="53"/>
      <c r="O31" s="54">
        <f>O19*N31/1000</f>
        <v>0</v>
      </c>
      <c r="P31" s="53">
        <v>4</v>
      </c>
      <c r="Q31" s="54">
        <f>Q19*P31/1000</f>
        <v>0.316</v>
      </c>
      <c r="R31" s="53"/>
      <c r="S31" s="54">
        <f>S19*R31/1000</f>
        <v>0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>
        <v>23.25</v>
      </c>
      <c r="AE31" s="54">
        <f>AE19*AD31/1000</f>
        <v>1.8367500000000001</v>
      </c>
      <c r="AF31" s="53"/>
      <c r="AG31" s="54">
        <f>AG19*AF31/1000</f>
        <v>0</v>
      </c>
      <c r="AH31" s="55">
        <f t="shared" si="0"/>
        <v>2.1527500000000002</v>
      </c>
      <c r="AI31" s="53">
        <v>90</v>
      </c>
      <c r="AJ31" s="56">
        <f t="shared" si="1"/>
        <v>193.7475</v>
      </c>
      <c r="AK31" s="48">
        <f t="shared" si="2"/>
        <v>2.725E-2</v>
      </c>
      <c r="AL31" s="56">
        <f t="shared" si="3"/>
        <v>2.4525000000000001</v>
      </c>
      <c r="AM31" s="2"/>
    </row>
    <row r="32" spans="1:40" ht="27" customHeight="1" x14ac:dyDescent="0.35">
      <c r="A32" s="79" t="s">
        <v>57</v>
      </c>
      <c r="B32" s="52"/>
      <c r="C32" s="46" t="s">
        <v>30</v>
      </c>
      <c r="D32" s="53"/>
      <c r="E32" s="54">
        <f>H10*D32/1000</f>
        <v>0</v>
      </c>
      <c r="F32" s="53">
        <v>15.2</v>
      </c>
      <c r="G32" s="54">
        <f>G19*F32/1000</f>
        <v>1.2007999999999999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>
        <v>10</v>
      </c>
      <c r="Q32" s="54">
        <f>Q19*P32/1000</f>
        <v>0.79</v>
      </c>
      <c r="R32" s="53">
        <v>2.5</v>
      </c>
      <c r="S32" s="54">
        <f>S19*R32/1000</f>
        <v>0.19750000000000001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 t="shared" si="0"/>
        <v>2.1882999999999999</v>
      </c>
      <c r="AI32" s="53">
        <v>43</v>
      </c>
      <c r="AJ32" s="56">
        <f t="shared" si="1"/>
        <v>94.096899999999991</v>
      </c>
      <c r="AK32" s="48">
        <f t="shared" si="2"/>
        <v>2.7699999999999999E-2</v>
      </c>
      <c r="AL32" s="56">
        <f t="shared" si="3"/>
        <v>1.1911</v>
      </c>
      <c r="AM32" s="2"/>
    </row>
    <row r="33" spans="1:45" ht="30.75" customHeight="1" x14ac:dyDescent="0.35">
      <c r="A33" s="79" t="s">
        <v>58</v>
      </c>
      <c r="B33" s="52"/>
      <c r="C33" s="46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>
        <v>17.079999999999998</v>
      </c>
      <c r="Q33" s="54">
        <f>Q19*P33/1000</f>
        <v>1.3493199999999999</v>
      </c>
      <c r="R33" s="53"/>
      <c r="S33" s="54">
        <f>S19*R33/1000</f>
        <v>0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 t="shared" si="0"/>
        <v>1.3493199999999999</v>
      </c>
      <c r="AI33" s="53">
        <v>190</v>
      </c>
      <c r="AJ33" s="56">
        <f t="shared" si="1"/>
        <v>256.37079999999997</v>
      </c>
      <c r="AK33" s="48">
        <f t="shared" si="2"/>
        <v>1.7079999999999998E-2</v>
      </c>
      <c r="AL33" s="56">
        <f t="shared" si="3"/>
        <v>3.2451999999999996</v>
      </c>
      <c r="AM33" s="2"/>
    </row>
    <row r="34" spans="1:45" ht="57" customHeight="1" x14ac:dyDescent="0.35">
      <c r="A34" s="80" t="s">
        <v>59</v>
      </c>
      <c r="B34" s="52"/>
      <c r="C34" s="52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3">
        <v>82.1</v>
      </c>
      <c r="S34" s="54">
        <f>S19*R34/1000</f>
        <v>6.4859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 t="shared" si="0"/>
        <v>6.4859</v>
      </c>
      <c r="AI34" s="53">
        <v>650</v>
      </c>
      <c r="AJ34" s="56">
        <f t="shared" si="1"/>
        <v>4215.835</v>
      </c>
      <c r="AK34" s="48">
        <f t="shared" si="2"/>
        <v>8.2099999999999992E-2</v>
      </c>
      <c r="AL34" s="56">
        <f t="shared" si="3"/>
        <v>53.364999999999995</v>
      </c>
      <c r="AM34" s="2"/>
    </row>
    <row r="35" spans="1:45" ht="23.25" customHeight="1" x14ac:dyDescent="0.35">
      <c r="A35" s="79" t="s">
        <v>69</v>
      </c>
      <c r="B35" s="52"/>
      <c r="C35" s="52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>
        <v>100</v>
      </c>
      <c r="O35" s="54">
        <v>7.9</v>
      </c>
      <c r="P35" s="53"/>
      <c r="Q35" s="54">
        <f>Q19*P35/1000</f>
        <v>0</v>
      </c>
      <c r="R35" s="54"/>
      <c r="S35" s="54">
        <f>S19*R35/1000</f>
        <v>0</v>
      </c>
      <c r="T35" s="53">
        <v>45</v>
      </c>
      <c r="U35" s="54">
        <f>U19*T35/1000</f>
        <v>3.5550000000000002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 t="shared" si="0"/>
        <v>11.455</v>
      </c>
      <c r="AI35" s="53">
        <v>110</v>
      </c>
      <c r="AJ35" s="56">
        <f t="shared" si="1"/>
        <v>1260.05</v>
      </c>
      <c r="AK35" s="48">
        <f t="shared" si="2"/>
        <v>0.14499999999999999</v>
      </c>
      <c r="AL35" s="56">
        <f t="shared" si="3"/>
        <v>15.95</v>
      </c>
      <c r="AM35" s="2"/>
    </row>
    <row r="36" spans="1:45" ht="25.5" customHeight="1" x14ac:dyDescent="0.35">
      <c r="A36" s="79" t="s">
        <v>60</v>
      </c>
      <c r="B36" s="52"/>
      <c r="C36" s="46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>
        <v>0.18</v>
      </c>
      <c r="U36" s="54">
        <f>U19*T36/1000</f>
        <v>1.4219999999999998E-2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 t="shared" si="0"/>
        <v>1.4219999999999998E-2</v>
      </c>
      <c r="AI36" s="53">
        <v>400</v>
      </c>
      <c r="AJ36" s="56">
        <f t="shared" si="1"/>
        <v>5.6879999999999997</v>
      </c>
      <c r="AK36" s="48">
        <f t="shared" si="2"/>
        <v>1.7999999999999998E-4</v>
      </c>
      <c r="AL36" s="56">
        <f t="shared" si="3"/>
        <v>7.1999999999999995E-2</v>
      </c>
      <c r="AM36" s="2"/>
    </row>
    <row r="37" spans="1:45" ht="40.5" customHeight="1" x14ac:dyDescent="0.35">
      <c r="A37" s="80" t="s">
        <v>61</v>
      </c>
      <c r="B37" s="52"/>
      <c r="C37" s="52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/>
      <c r="S37" s="54">
        <f>S19*R37/1000</f>
        <v>0</v>
      </c>
      <c r="T37" s="53"/>
      <c r="U37" s="54">
        <f>U19*T37/1000</f>
        <v>0</v>
      </c>
      <c r="V37" s="53">
        <v>34.18</v>
      </c>
      <c r="W37" s="54">
        <f>W19*V37/1000</f>
        <v>2.7002199999999998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/>
      <c r="AE37" s="54">
        <f>AE19*AD37/1000</f>
        <v>0</v>
      </c>
      <c r="AF37" s="53"/>
      <c r="AG37" s="54">
        <f>AG19*AF37/1000</f>
        <v>0</v>
      </c>
      <c r="AH37" s="55">
        <f t="shared" si="0"/>
        <v>2.7002199999999998</v>
      </c>
      <c r="AI37" s="53">
        <v>26</v>
      </c>
      <c r="AJ37" s="56">
        <f t="shared" si="1"/>
        <v>70.205719999999999</v>
      </c>
      <c r="AK37" s="48">
        <f t="shared" si="2"/>
        <v>3.4180000000000002E-2</v>
      </c>
      <c r="AL37" s="56">
        <f t="shared" si="3"/>
        <v>0.88868000000000003</v>
      </c>
      <c r="AM37" s="2"/>
    </row>
    <row r="38" spans="1:45" ht="55.5" customHeight="1" x14ac:dyDescent="0.35">
      <c r="A38" s="80" t="s">
        <v>62</v>
      </c>
      <c r="B38" s="52"/>
      <c r="C38" s="46" t="s">
        <v>30</v>
      </c>
      <c r="D38" s="53"/>
      <c r="E38" s="54">
        <f>H10*D38/1000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3"/>
      <c r="S38" s="54">
        <f>S19*R38/1000</f>
        <v>0</v>
      </c>
      <c r="T38" s="53"/>
      <c r="U38" s="54">
        <f>U19*T38/1000</f>
        <v>0</v>
      </c>
      <c r="V38" s="53"/>
      <c r="W38" s="54">
        <f>W19*V38/1000</f>
        <v>0</v>
      </c>
      <c r="X38" s="53">
        <v>32.28</v>
      </c>
      <c r="Y38" s="54">
        <f>Y19*X38/1000</f>
        <v>2.5501199999999997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 t="shared" si="0"/>
        <v>2.5501199999999997</v>
      </c>
      <c r="AI38" s="53">
        <v>28</v>
      </c>
      <c r="AJ38" s="56">
        <f t="shared" si="1"/>
        <v>71.403359999999992</v>
      </c>
      <c r="AK38" s="48">
        <f t="shared" si="2"/>
        <v>3.2280000000000003E-2</v>
      </c>
      <c r="AL38" s="56">
        <f t="shared" si="3"/>
        <v>0.90384000000000009</v>
      </c>
      <c r="AM38" s="2"/>
    </row>
    <row r="39" spans="1:45" ht="27" customHeight="1" x14ac:dyDescent="0.35">
      <c r="A39" s="79" t="s">
        <v>63</v>
      </c>
      <c r="B39" s="52"/>
      <c r="C39" s="46" t="s">
        <v>30</v>
      </c>
      <c r="D39" s="53"/>
      <c r="E39" s="54">
        <f>H11*D39/1000</f>
        <v>0</v>
      </c>
      <c r="F39" s="53"/>
      <c r="G39" s="54">
        <f>G20*F39/1000</f>
        <v>0</v>
      </c>
      <c r="H39" s="53"/>
      <c r="I39" s="54">
        <f>I20*H39/1000</f>
        <v>0</v>
      </c>
      <c r="J39" s="53"/>
      <c r="K39" s="54">
        <f>K20*J39/1000</f>
        <v>0</v>
      </c>
      <c r="L39" s="53"/>
      <c r="M39" s="54">
        <f>M20*L39/1000</f>
        <v>0</v>
      </c>
      <c r="N39" s="53"/>
      <c r="O39" s="54">
        <f>O20*N39/1000</f>
        <v>0</v>
      </c>
      <c r="P39" s="53"/>
      <c r="Q39" s="54">
        <f>Q20*P39/1000</f>
        <v>0</v>
      </c>
      <c r="R39" s="53"/>
      <c r="S39" s="54">
        <v>0</v>
      </c>
      <c r="T39" s="53"/>
      <c r="U39" s="54">
        <f>U20*T39/1000</f>
        <v>0</v>
      </c>
      <c r="V39" s="53"/>
      <c r="W39" s="54">
        <f>W20*V39/1000</f>
        <v>0</v>
      </c>
      <c r="X39" s="53"/>
      <c r="Y39" s="54">
        <f>Y20*X39/1000</f>
        <v>0</v>
      </c>
      <c r="Z39" s="53"/>
      <c r="AA39" s="54">
        <v>0</v>
      </c>
      <c r="AB39" s="53"/>
      <c r="AC39" s="54">
        <v>0</v>
      </c>
      <c r="AD39" s="53"/>
      <c r="AE39" s="54">
        <f>AE20*AD39/1000</f>
        <v>0</v>
      </c>
      <c r="AF39" s="53">
        <v>1.34</v>
      </c>
      <c r="AG39" s="54">
        <v>0.106</v>
      </c>
      <c r="AH39" s="55">
        <v>0.106</v>
      </c>
      <c r="AI39" s="53">
        <v>380</v>
      </c>
      <c r="AJ39" s="56">
        <f t="shared" ref="AJ39:AJ43" si="4">AH39*AI39</f>
        <v>40.28</v>
      </c>
      <c r="AK39" s="48">
        <f t="shared" ref="AK39:AK41" si="5">(D39+F39+H39+L39+N39+P39+R39+T39+V39+X39+AB39+AD39+AF39+J39+Z39)/1000</f>
        <v>1.34E-3</v>
      </c>
      <c r="AL39" s="56">
        <f t="shared" ref="AL39:AL40" si="6">AI39*AK39</f>
        <v>0.50919999999999999</v>
      </c>
      <c r="AM39" s="2"/>
    </row>
    <row r="40" spans="1:45" ht="27" customHeight="1" x14ac:dyDescent="0.35">
      <c r="A40" s="80" t="s">
        <v>65</v>
      </c>
      <c r="B40" s="52"/>
      <c r="C40" s="46" t="s">
        <v>30</v>
      </c>
      <c r="D40" s="53"/>
      <c r="E40" s="54">
        <f>H12*D40/1000</f>
        <v>0</v>
      </c>
      <c r="F40" s="53"/>
      <c r="G40" s="54">
        <f>G21*F40/1000</f>
        <v>0</v>
      </c>
      <c r="H40" s="53"/>
      <c r="I40" s="54">
        <f>I21*H40/1000</f>
        <v>0</v>
      </c>
      <c r="J40" s="53"/>
      <c r="K40" s="54">
        <f>K21*J40/1000</f>
        <v>0</v>
      </c>
      <c r="L40" s="53"/>
      <c r="M40" s="54">
        <f>M21*L40/1000</f>
        <v>0</v>
      </c>
      <c r="N40" s="53"/>
      <c r="O40" s="54">
        <f>O21*N40/1000</f>
        <v>0</v>
      </c>
      <c r="P40" s="53">
        <v>5</v>
      </c>
      <c r="Q40" s="54">
        <v>0.39500000000000002</v>
      </c>
      <c r="R40" s="53"/>
      <c r="S40" s="54">
        <f>S21*R40/1000</f>
        <v>0</v>
      </c>
      <c r="T40" s="53"/>
      <c r="U40" s="54">
        <f>U21*T40/1000</f>
        <v>0</v>
      </c>
      <c r="V40" s="53"/>
      <c r="W40" s="54">
        <v>0</v>
      </c>
      <c r="X40" s="53"/>
      <c r="Y40" s="54">
        <f>Y21*X40/1000</f>
        <v>0</v>
      </c>
      <c r="Z40" s="53"/>
      <c r="AA40" s="54">
        <f>AA21*Z40/1000</f>
        <v>0</v>
      </c>
      <c r="AB40" s="53"/>
      <c r="AC40" s="54">
        <v>0</v>
      </c>
      <c r="AD40" s="53"/>
      <c r="AE40" s="54">
        <f>AE21*AD40/1000</f>
        <v>0</v>
      </c>
      <c r="AF40" s="53"/>
      <c r="AG40" s="54">
        <v>0</v>
      </c>
      <c r="AH40" s="55">
        <v>0.39500000000000002</v>
      </c>
      <c r="AI40" s="53">
        <v>17</v>
      </c>
      <c r="AJ40" s="56">
        <f t="shared" si="4"/>
        <v>6.7149999999999999</v>
      </c>
      <c r="AK40" s="48">
        <f t="shared" si="5"/>
        <v>5.0000000000000001E-3</v>
      </c>
      <c r="AL40" s="56">
        <f t="shared" si="6"/>
        <v>8.5000000000000006E-2</v>
      </c>
      <c r="AM40" s="2"/>
    </row>
    <row r="41" spans="1:45" ht="30.75" customHeight="1" x14ac:dyDescent="0.35">
      <c r="A41" s="79" t="s">
        <v>67</v>
      </c>
      <c r="B41" s="52"/>
      <c r="C41" s="46" t="s">
        <v>30</v>
      </c>
      <c r="D41" s="53"/>
      <c r="E41" s="54">
        <f>H13*D41/1000</f>
        <v>0</v>
      </c>
      <c r="F41" s="53"/>
      <c r="G41" s="54">
        <v>0</v>
      </c>
      <c r="H41" s="53"/>
      <c r="I41" s="54">
        <v>0</v>
      </c>
      <c r="J41" s="53"/>
      <c r="K41" s="54">
        <v>0</v>
      </c>
      <c r="L41" s="53"/>
      <c r="M41" s="54">
        <v>0</v>
      </c>
      <c r="N41" s="53"/>
      <c r="O41" s="54">
        <v>0</v>
      </c>
      <c r="P41" s="53"/>
      <c r="Q41" s="54">
        <v>0</v>
      </c>
      <c r="R41" s="53">
        <v>143</v>
      </c>
      <c r="S41" s="54">
        <v>11.297000000000001</v>
      </c>
      <c r="T41" s="53"/>
      <c r="U41" s="54">
        <v>0</v>
      </c>
      <c r="V41" s="53"/>
      <c r="W41" s="54">
        <v>0</v>
      </c>
      <c r="X41" s="53"/>
      <c r="Y41" s="54">
        <v>0</v>
      </c>
      <c r="Z41" s="53"/>
      <c r="AA41" s="54">
        <v>0</v>
      </c>
      <c r="AB41" s="53"/>
      <c r="AC41" s="54">
        <v>0</v>
      </c>
      <c r="AD41" s="53"/>
      <c r="AE41" s="54">
        <v>0</v>
      </c>
      <c r="AF41" s="53"/>
      <c r="AG41" s="54">
        <v>0</v>
      </c>
      <c r="AH41" s="55">
        <v>11.297000000000001</v>
      </c>
      <c r="AI41" s="53">
        <v>41</v>
      </c>
      <c r="AJ41" s="56">
        <f t="shared" si="4"/>
        <v>463.17700000000002</v>
      </c>
      <c r="AK41" s="48">
        <f t="shared" si="5"/>
        <v>0.14299999999999999</v>
      </c>
      <c r="AL41" s="56">
        <v>5.52</v>
      </c>
      <c r="AM41" s="2"/>
    </row>
    <row r="42" spans="1:45" ht="1.5" customHeight="1" x14ac:dyDescent="0.35">
      <c r="A42" s="51"/>
      <c r="B42" s="52"/>
      <c r="C42" s="46" t="s">
        <v>30</v>
      </c>
      <c r="D42" s="53"/>
      <c r="E42" s="54">
        <f>$E$37</f>
        <v>0</v>
      </c>
      <c r="F42" s="53"/>
      <c r="G42" s="54">
        <f>G22*F42/1000</f>
        <v>0</v>
      </c>
      <c r="H42" s="53"/>
      <c r="I42" s="54">
        <f>I22*H42/1000</f>
        <v>0</v>
      </c>
      <c r="J42" s="53"/>
      <c r="K42" s="54">
        <f>K22*J42/1000</f>
        <v>0</v>
      </c>
      <c r="L42" s="53"/>
      <c r="M42" s="54">
        <f>L42*M19/1000</f>
        <v>0</v>
      </c>
      <c r="N42" s="53"/>
      <c r="O42" s="54">
        <f>O22*N42/1000</f>
        <v>0</v>
      </c>
      <c r="P42" s="53"/>
      <c r="Q42" s="54">
        <f>Q22*P42/1000</f>
        <v>0</v>
      </c>
      <c r="R42" s="53"/>
      <c r="S42" s="54">
        <v>0</v>
      </c>
      <c r="T42" s="53"/>
      <c r="U42" s="54">
        <f>U22*T42/1000</f>
        <v>0</v>
      </c>
      <c r="V42" s="53"/>
      <c r="W42" s="54">
        <f>W22*V42/1000</f>
        <v>0</v>
      </c>
      <c r="X42" s="53"/>
      <c r="Y42" s="54">
        <f>Y22*X42/1000</f>
        <v>0</v>
      </c>
      <c r="Z42" s="53"/>
      <c r="AA42" s="54">
        <f>AA22*Z42/1000</f>
        <v>0</v>
      </c>
      <c r="AB42" s="53"/>
      <c r="AC42" s="54">
        <f>AC22*AB42/1000</f>
        <v>0</v>
      </c>
      <c r="AD42" s="53"/>
      <c r="AE42" s="54">
        <f>AE22*AD42/1000</f>
        <v>0</v>
      </c>
      <c r="AF42" s="53"/>
      <c r="AG42" s="54">
        <f>AG22*AF42/1000</f>
        <v>0</v>
      </c>
      <c r="AH42" s="55">
        <v>0</v>
      </c>
      <c r="AI42" s="53"/>
      <c r="AJ42" s="56">
        <f t="shared" si="4"/>
        <v>0</v>
      </c>
      <c r="AK42" s="48">
        <v>1.5</v>
      </c>
      <c r="AL42" s="56">
        <f>AJ42/AH19</f>
        <v>0</v>
      </c>
      <c r="AM42" s="2"/>
    </row>
    <row r="43" spans="1:45" ht="0.75" hidden="1" customHeight="1" x14ac:dyDescent="0.35">
      <c r="A43" s="51"/>
      <c r="B43" s="52"/>
      <c r="C43" s="52" t="s">
        <v>30</v>
      </c>
      <c r="D43" s="53"/>
      <c r="E43" s="54">
        <f>H10*D43/1000</f>
        <v>0</v>
      </c>
      <c r="F43" s="53"/>
      <c r="G43" s="54">
        <f>G19*F43/1000</f>
        <v>0</v>
      </c>
      <c r="H43" s="53"/>
      <c r="I43" s="54">
        <f>I19*H43/1000</f>
        <v>0</v>
      </c>
      <c r="J43" s="53"/>
      <c r="K43" s="54">
        <f>K19*J43/1000</f>
        <v>0</v>
      </c>
      <c r="L43" s="53"/>
      <c r="M43" s="54">
        <f>M19*L43/1000</f>
        <v>0</v>
      </c>
      <c r="N43" s="53"/>
      <c r="O43" s="54">
        <f>O19*N43/1000</f>
        <v>0</v>
      </c>
      <c r="P43" s="53"/>
      <c r="Q43" s="54">
        <f>Q19*P43/1000</f>
        <v>0</v>
      </c>
      <c r="R43" s="53"/>
      <c r="S43" s="54">
        <f>S19*R43/1000</f>
        <v>0</v>
      </c>
      <c r="T43" s="53"/>
      <c r="U43" s="54">
        <f>U19*T43/1000</f>
        <v>0</v>
      </c>
      <c r="V43" s="53"/>
      <c r="W43" s="54">
        <f>W19*V43/1000</f>
        <v>0</v>
      </c>
      <c r="X43" s="53"/>
      <c r="Y43" s="54">
        <f>Y19*X43/1000</f>
        <v>0</v>
      </c>
      <c r="Z43" s="53"/>
      <c r="AA43" s="54">
        <f>AA19*Z43/1000</f>
        <v>0</v>
      </c>
      <c r="AB43" s="53"/>
      <c r="AC43" s="54">
        <f>AC19*AB43/1000</f>
        <v>0</v>
      </c>
      <c r="AD43" s="53"/>
      <c r="AE43" s="54">
        <f>AE19*AD43/1000</f>
        <v>0</v>
      </c>
      <c r="AF43" s="53"/>
      <c r="AG43" s="54">
        <f>AG19*AF43/1000</f>
        <v>0</v>
      </c>
      <c r="AH43" s="55">
        <f>(E43+G43+I43+M43+O43+Q43+S43+U43+W43+Y43+AC43+AE43+AG43+K43+AA43)</f>
        <v>0</v>
      </c>
      <c r="AI43" s="53"/>
      <c r="AJ43" s="56">
        <f t="shared" si="4"/>
        <v>0</v>
      </c>
      <c r="AK43" s="48">
        <f t="shared" si="2"/>
        <v>0</v>
      </c>
      <c r="AL43" s="56">
        <f t="shared" si="3"/>
        <v>0</v>
      </c>
      <c r="AM43" s="2"/>
    </row>
    <row r="44" spans="1:45" ht="24.75" hidden="1" customHeight="1" x14ac:dyDescent="0.35">
      <c r="A44" s="51"/>
      <c r="B44" s="52"/>
      <c r="C44" s="52"/>
      <c r="D44" s="53"/>
      <c r="E44" s="54"/>
      <c r="F44" s="53"/>
      <c r="G44" s="54"/>
      <c r="H44" s="53"/>
      <c r="I44" s="54"/>
      <c r="J44" s="53"/>
      <c r="K44" s="54"/>
      <c r="L44" s="53"/>
      <c r="M44" s="54"/>
      <c r="N44" s="53"/>
      <c r="O44" s="54"/>
      <c r="P44" s="53"/>
      <c r="Q44" s="54"/>
      <c r="R44" s="53"/>
      <c r="S44" s="54"/>
      <c r="T44" s="53"/>
      <c r="U44" s="54"/>
      <c r="V44" s="53"/>
      <c r="W44" s="54"/>
      <c r="X44" s="53"/>
      <c r="Y44" s="54"/>
      <c r="Z44" s="53"/>
      <c r="AA44" s="54"/>
      <c r="AB44" s="53"/>
      <c r="AC44" s="54"/>
      <c r="AD44" s="53"/>
      <c r="AE44" s="54"/>
      <c r="AF44" s="53"/>
      <c r="AG44" s="54"/>
      <c r="AH44" s="55"/>
      <c r="AI44" s="53"/>
      <c r="AJ44" s="56"/>
      <c r="AK44" s="2"/>
      <c r="AL44" s="2"/>
      <c r="AM44" s="2"/>
      <c r="AN44" s="2"/>
      <c r="AO44" s="25"/>
      <c r="AP44" s="25"/>
      <c r="AQ44" s="25"/>
      <c r="AR44" s="25"/>
      <c r="AS44" s="2"/>
    </row>
    <row r="45" spans="1:45" ht="0.75" customHeight="1" x14ac:dyDescent="0.25"/>
    <row r="46" spans="1:45" ht="10.5" hidden="1" customHeight="1" x14ac:dyDescent="0.25"/>
    <row r="47" spans="1:45" ht="50.25" hidden="1" customHeight="1" x14ac:dyDescent="0.25"/>
    <row r="48" spans="1:4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t="39" customHeight="1" x14ac:dyDescent="0.7">
      <c r="A65" s="58" t="s">
        <v>32</v>
      </c>
      <c r="F65" s="69" t="s">
        <v>79</v>
      </c>
      <c r="Q65" s="58" t="s">
        <v>33</v>
      </c>
      <c r="X65" s="69" t="s">
        <v>44</v>
      </c>
      <c r="AA65" s="58"/>
      <c r="AI65" s="69"/>
    </row>
  </sheetData>
  <mergeCells count="77">
    <mergeCell ref="AD17:AE17"/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15:B16"/>
    <mergeCell ref="C15:C18"/>
    <mergeCell ref="D16:M16"/>
    <mergeCell ref="N16:O16"/>
    <mergeCell ref="P16:AC16"/>
    <mergeCell ref="Q13:R13"/>
    <mergeCell ref="H14:L14"/>
    <mergeCell ref="M14:N14"/>
    <mergeCell ref="O14:P14"/>
    <mergeCell ref="Q14:R14"/>
    <mergeCell ref="C13:E13"/>
    <mergeCell ref="F13:G13"/>
    <mergeCell ref="H13:L13"/>
    <mergeCell ref="M13:N13"/>
    <mergeCell ref="O13:P13"/>
    <mergeCell ref="Q11:R11"/>
    <mergeCell ref="T11:AD12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F9:G9"/>
    <mergeCell ref="H9:L9"/>
    <mergeCell ref="M9:N9"/>
    <mergeCell ref="O9:P9"/>
    <mergeCell ref="Q7:R8"/>
    <mergeCell ref="T7:AF7"/>
    <mergeCell ref="AJ7:AK7"/>
    <mergeCell ref="C8:E8"/>
    <mergeCell ref="T8:AF8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0" max="16383" man="1"/>
  </rowBreaks>
  <colBreaks count="2" manualBreakCount="2">
    <brk id="19" max="1048575" man="1"/>
    <brk id="3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showGridLines="0" view="pageBreakPreview" topLeftCell="A16" zoomScale="60" zoomScaleNormal="50" zoomScalePageLayoutView="44" workbookViewId="0">
      <selection activeCell="AI43" sqref="AI43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229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289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288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287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45393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286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80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7434.3735999999999</v>
      </c>
      <c r="P10" s="104"/>
      <c r="Q10" s="105">
        <f>SUM(AL20)</f>
        <v>92.929670000000002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7434.3735999999999</v>
      </c>
      <c r="P14" s="119"/>
      <c r="Q14" s="120">
        <f>SUM(AL20)</f>
        <v>92.929670000000002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27" t="s">
        <v>285</v>
      </c>
      <c r="E17" s="127"/>
      <c r="F17" s="121" t="s">
        <v>284</v>
      </c>
      <c r="G17" s="121"/>
      <c r="H17" s="121" t="s">
        <v>218</v>
      </c>
      <c r="I17" s="121"/>
      <c r="J17" s="121"/>
      <c r="K17" s="121"/>
      <c r="L17" s="156" t="s">
        <v>169</v>
      </c>
      <c r="M17" s="155"/>
      <c r="N17" s="121" t="s">
        <v>283</v>
      </c>
      <c r="O17" s="121"/>
      <c r="P17" s="121" t="s">
        <v>282</v>
      </c>
      <c r="Q17" s="121"/>
      <c r="R17" s="121" t="s">
        <v>281</v>
      </c>
      <c r="S17" s="121"/>
      <c r="T17" s="121" t="s">
        <v>280</v>
      </c>
      <c r="U17" s="121"/>
      <c r="V17" s="121" t="s">
        <v>220</v>
      </c>
      <c r="W17" s="121"/>
      <c r="X17" s="121" t="s">
        <v>31</v>
      </c>
      <c r="Y17" s="121"/>
      <c r="Z17" s="121" t="s">
        <v>45</v>
      </c>
      <c r="AA17" s="121"/>
      <c r="AB17" s="121" t="s">
        <v>279</v>
      </c>
      <c r="AC17" s="121"/>
      <c r="AD17" s="121" t="s">
        <v>268</v>
      </c>
      <c r="AE17" s="121"/>
      <c r="AF17" s="121" t="s">
        <v>149</v>
      </c>
      <c r="AG17" s="121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80</v>
      </c>
      <c r="F19" s="38"/>
      <c r="G19" s="38">
        <f>E19</f>
        <v>80</v>
      </c>
      <c r="H19" s="38"/>
      <c r="I19" s="38">
        <f>G19</f>
        <v>80</v>
      </c>
      <c r="J19" s="38"/>
      <c r="K19" s="38">
        <f>I19</f>
        <v>80</v>
      </c>
      <c r="L19" s="38"/>
      <c r="M19" s="38">
        <f>I19</f>
        <v>80</v>
      </c>
      <c r="N19" s="38"/>
      <c r="O19" s="38">
        <f>M19</f>
        <v>80</v>
      </c>
      <c r="P19" s="38"/>
      <c r="Q19" s="38">
        <f>H10</f>
        <v>80</v>
      </c>
      <c r="R19" s="38"/>
      <c r="S19" s="38">
        <f>Q19</f>
        <v>80</v>
      </c>
      <c r="T19" s="38"/>
      <c r="U19" s="38">
        <f>S19</f>
        <v>80</v>
      </c>
      <c r="V19" s="38"/>
      <c r="W19" s="38">
        <f>U19</f>
        <v>80</v>
      </c>
      <c r="X19" s="38"/>
      <c r="Y19" s="38">
        <f>W19</f>
        <v>80</v>
      </c>
      <c r="Z19" s="38"/>
      <c r="AA19" s="38">
        <f>W19</f>
        <v>80</v>
      </c>
      <c r="AB19" s="38"/>
      <c r="AC19" s="38">
        <f>Y19</f>
        <v>80</v>
      </c>
      <c r="AD19" s="38"/>
      <c r="AE19" s="38">
        <f>AC19</f>
        <v>80</v>
      </c>
      <c r="AF19" s="38"/>
      <c r="AG19" s="38">
        <f>AE19</f>
        <v>80</v>
      </c>
      <c r="AH19" s="38">
        <f>I19</f>
        <v>80</v>
      </c>
      <c r="AI19" s="38"/>
      <c r="AJ19" s="39">
        <f>SUM(AJ21:AJ44)</f>
        <v>7434.3735999999999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180</v>
      </c>
      <c r="E20" s="43">
        <f>E19*D20/1000</f>
        <v>14.4</v>
      </c>
      <c r="F20" s="42">
        <v>25</v>
      </c>
      <c r="G20" s="43">
        <f>G19*F20/1000</f>
        <v>2</v>
      </c>
      <c r="H20" s="42">
        <v>200</v>
      </c>
      <c r="I20" s="43">
        <f>I19*H20/1000</f>
        <v>16</v>
      </c>
      <c r="J20" s="42"/>
      <c r="K20" s="82">
        <f>K19*J20/1000</f>
        <v>0</v>
      </c>
      <c r="L20" s="42">
        <v>50</v>
      </c>
      <c r="M20" s="43">
        <f>M19*L20/1000</f>
        <v>4</v>
      </c>
      <c r="N20" s="42">
        <v>200</v>
      </c>
      <c r="O20" s="43">
        <f>O19*N20/1000</f>
        <v>16</v>
      </c>
      <c r="P20" s="42">
        <v>70</v>
      </c>
      <c r="Q20" s="43">
        <f>Q19*P20/1000</f>
        <v>5.6</v>
      </c>
      <c r="R20" s="42">
        <v>30</v>
      </c>
      <c r="S20" s="43">
        <f>S19*R20/1000</f>
        <v>2.4</v>
      </c>
      <c r="T20" s="42">
        <v>110</v>
      </c>
      <c r="U20" s="43">
        <f>U19*T20/1000</f>
        <v>8.8000000000000007</v>
      </c>
      <c r="V20" s="42">
        <v>180</v>
      </c>
      <c r="W20" s="43">
        <f>W19*V20/1000</f>
        <v>14.4</v>
      </c>
      <c r="X20" s="42">
        <v>39.4</v>
      </c>
      <c r="Y20" s="43">
        <f>Y19*X20/1000</f>
        <v>3.1520000000000001</v>
      </c>
      <c r="Z20" s="42">
        <v>33</v>
      </c>
      <c r="AA20" s="43">
        <f>AA19*Z20/1000</f>
        <v>2.64</v>
      </c>
      <c r="AB20" s="42">
        <v>80</v>
      </c>
      <c r="AC20" s="43">
        <f>AC19*AB20/1000</f>
        <v>6.4</v>
      </c>
      <c r="AD20" s="42">
        <v>164.18</v>
      </c>
      <c r="AE20" s="43">
        <f>AE19*AD20/1000</f>
        <v>13.134400000000001</v>
      </c>
      <c r="AF20" s="42">
        <v>30</v>
      </c>
      <c r="AG20" s="43">
        <f>AG19*AF20/1000</f>
        <v>2.4</v>
      </c>
      <c r="AH20" s="44">
        <f>(E20+G20+I20+M20+O20+Q20+S20+U20+W20+Y20+AC20+AE20+AG20+K20+AA20)</f>
        <v>111.32640000000002</v>
      </c>
      <c r="AI20" s="42"/>
      <c r="AJ20" s="45"/>
      <c r="AK20" s="43">
        <f>AH20/AH19</f>
        <v>1.3915800000000003</v>
      </c>
      <c r="AL20" s="45">
        <f>AJ19/AH19</f>
        <v>92.929670000000002</v>
      </c>
      <c r="AM20" s="2"/>
    </row>
    <row r="21" spans="1:40" ht="42" customHeight="1" thickTop="1" x14ac:dyDescent="0.35">
      <c r="A21" s="81" t="s">
        <v>217</v>
      </c>
      <c r="B21" s="46"/>
      <c r="C21" s="46" t="s">
        <v>30</v>
      </c>
      <c r="D21" s="47">
        <v>90</v>
      </c>
      <c r="E21" s="48">
        <f>H10*D21/1000</f>
        <v>7.2</v>
      </c>
      <c r="F21" s="47"/>
      <c r="G21" s="48">
        <f>G19*F21/1000</f>
        <v>0</v>
      </c>
      <c r="H21" s="47">
        <v>100</v>
      </c>
      <c r="I21" s="48">
        <f>I19*H21/1000</f>
        <v>8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>
        <v>32.700000000000003</v>
      </c>
      <c r="AC21" s="48">
        <f>AC19*AB21/1000</f>
        <v>2.6160000000000001</v>
      </c>
      <c r="AD21" s="47"/>
      <c r="AE21" s="48">
        <f>AE19*AD21/1000</f>
        <v>0</v>
      </c>
      <c r="AF21" s="47"/>
      <c r="AG21" s="48">
        <f>AG19*AF21/1000</f>
        <v>0</v>
      </c>
      <c r="AH21" s="49">
        <f>(E21+G21+I21+M21+O21+Q21+S21+U21+W21+Y21+AC21+AE21+AG21+K21+AA21)</f>
        <v>17.815999999999999</v>
      </c>
      <c r="AI21" s="47">
        <v>52</v>
      </c>
      <c r="AJ21" s="50">
        <f>AH21*AI21</f>
        <v>926.4319999999999</v>
      </c>
      <c r="AK21" s="48">
        <f>(D21+F21+H21+L21+N21+P21+R21+T21+V21+X21+AB21+AD21+AF21+J21+Z21)/1000</f>
        <v>0.22269999999999998</v>
      </c>
      <c r="AL21" s="50">
        <f>AI21*AK21</f>
        <v>11.580399999999999</v>
      </c>
      <c r="AM21" s="2"/>
    </row>
    <row r="22" spans="1:40" ht="24.75" customHeight="1" x14ac:dyDescent="0.35">
      <c r="A22" s="79" t="s">
        <v>278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/>
      <c r="S22" s="54">
        <v>0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 t="s">
        <v>277</v>
      </c>
      <c r="AC22" s="54">
        <v>120</v>
      </c>
      <c r="AD22" s="53"/>
      <c r="AE22" s="54">
        <f>AE19*AD22/1000</f>
        <v>0</v>
      </c>
      <c r="AF22" s="53"/>
      <c r="AG22" s="134">
        <v>0</v>
      </c>
      <c r="AH22" s="55">
        <v>120</v>
      </c>
      <c r="AI22" s="133">
        <v>8</v>
      </c>
      <c r="AJ22" s="56">
        <f>AH22*AI22</f>
        <v>960</v>
      </c>
      <c r="AK22" s="48">
        <v>0.04</v>
      </c>
      <c r="AL22" s="56">
        <f>AI22*AK22</f>
        <v>0.32</v>
      </c>
      <c r="AM22" s="2"/>
    </row>
    <row r="23" spans="1:40" ht="24.75" customHeight="1" x14ac:dyDescent="0.35">
      <c r="A23" s="79" t="s">
        <v>73</v>
      </c>
      <c r="B23" s="52"/>
      <c r="C23" s="46" t="s">
        <v>30</v>
      </c>
      <c r="D23" s="53">
        <v>14</v>
      </c>
      <c r="E23" s="54">
        <f>H10*D23/1000</f>
        <v>1.1200000000000001</v>
      </c>
      <c r="F23" s="53"/>
      <c r="G23" s="54">
        <f>G19*F23/1000</f>
        <v>0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1.1200000000000001</v>
      </c>
      <c r="AI23" s="53">
        <v>38</v>
      </c>
      <c r="AJ23" s="56">
        <f>AH23*AI23</f>
        <v>42.56</v>
      </c>
      <c r="AK23" s="48">
        <f>(D23+F23+H23+L23+N23+P23+R23+T23+V23+X23+AB23+AD23+AF23+J23+Z23)/1000</f>
        <v>1.4E-2</v>
      </c>
      <c r="AL23" s="56">
        <f>AI23*AK23</f>
        <v>0.53200000000000003</v>
      </c>
      <c r="AM23" s="2"/>
    </row>
    <row r="24" spans="1:40" ht="36.75" customHeight="1" x14ac:dyDescent="0.35">
      <c r="A24" s="80" t="s">
        <v>276</v>
      </c>
      <c r="B24" s="52"/>
      <c r="C24" s="52" t="s">
        <v>30</v>
      </c>
      <c r="D24" s="53">
        <v>2</v>
      </c>
      <c r="E24" s="54">
        <f>H10*D24/1000</f>
        <v>0.16</v>
      </c>
      <c r="F24" s="53">
        <v>5</v>
      </c>
      <c r="G24" s="54">
        <f>G19*F24/1000</f>
        <v>0.4</v>
      </c>
      <c r="H24" s="53"/>
      <c r="I24" s="54">
        <f>I19*H24/1000</f>
        <v>0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/>
      <c r="S24" s="54">
        <f>S19*R24/1000</f>
        <v>0</v>
      </c>
      <c r="T24" s="53">
        <v>4</v>
      </c>
      <c r="U24" s="54">
        <f>U19*T24/1000</f>
        <v>0.32</v>
      </c>
      <c r="V24" s="53"/>
      <c r="W24" s="54">
        <f>W19*V24/1000</f>
        <v>0</v>
      </c>
      <c r="X24" s="53"/>
      <c r="Y24" s="54">
        <f>Y19*X24/1000</f>
        <v>0</v>
      </c>
      <c r="Z24" s="53"/>
      <c r="AA24" s="54">
        <f>AA19*Z24/1000</f>
        <v>0</v>
      </c>
      <c r="AB24" s="53">
        <v>10</v>
      </c>
      <c r="AC24" s="54">
        <f>AC19*AB24/1000</f>
        <v>0.8</v>
      </c>
      <c r="AD24" s="53"/>
      <c r="AE24" s="54">
        <f>AE19*AD24/1000</f>
        <v>0</v>
      </c>
      <c r="AF24" s="53"/>
      <c r="AG24" s="54">
        <f>AG19*AF24/1000</f>
        <v>0</v>
      </c>
      <c r="AH24" s="55">
        <f>(E24+G24+I24+M24+O24+Q24+S24+U24+W24+Y24+AC24+AE24+AG24+K24+AA24)</f>
        <v>1.6800000000000002</v>
      </c>
      <c r="AI24" s="53">
        <v>500</v>
      </c>
      <c r="AJ24" s="56">
        <f>AH24*AI24</f>
        <v>840.00000000000011</v>
      </c>
      <c r="AK24" s="48">
        <f>(D24+F24+H24+L24+N24+P24+R24+T24+V24+X24+AB24+AD24+AF24+J24+Z24)/1000</f>
        <v>2.1000000000000001E-2</v>
      </c>
      <c r="AL24" s="56">
        <f>AI24*AK24</f>
        <v>10.5</v>
      </c>
      <c r="AM24" s="2"/>
    </row>
    <row r="25" spans="1:40" ht="24.75" customHeight="1" x14ac:dyDescent="0.35">
      <c r="A25" s="79" t="s">
        <v>275</v>
      </c>
      <c r="B25" s="52"/>
      <c r="C25" s="46" t="s">
        <v>30</v>
      </c>
      <c r="D25" s="53">
        <v>2</v>
      </c>
      <c r="E25" s="54">
        <f>H10*D25/1000</f>
        <v>0.16</v>
      </c>
      <c r="F25" s="53"/>
      <c r="G25" s="54">
        <f>G19*F25/1000</f>
        <v>0</v>
      </c>
      <c r="H25" s="53">
        <v>11</v>
      </c>
      <c r="I25" s="54">
        <f>I19*H25/1000</f>
        <v>0.88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/>
      <c r="S25" s="54">
        <f>S19*R25/1000</f>
        <v>0</v>
      </c>
      <c r="T25" s="53"/>
      <c r="U25" s="54">
        <f>U19*T25/1000</f>
        <v>0</v>
      </c>
      <c r="V25" s="53">
        <v>7.2</v>
      </c>
      <c r="W25" s="54">
        <f>W19*V25/1000</f>
        <v>0.57599999999999996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/>
      <c r="AE25" s="54">
        <f>AE19*AD25/1000</f>
        <v>0</v>
      </c>
      <c r="AF25" s="53"/>
      <c r="AG25" s="54">
        <f>AG19*AF25/1000</f>
        <v>0</v>
      </c>
      <c r="AH25" s="55">
        <f>(E25+G25+I25+M25+O25+Q25+S25+U25+W25+Y25+AC25+AE25+AG25+K25+AA25)</f>
        <v>1.6160000000000001</v>
      </c>
      <c r="AI25" s="53">
        <v>65</v>
      </c>
      <c r="AJ25" s="56">
        <f>AH25*AI25</f>
        <v>105.04</v>
      </c>
      <c r="AK25" s="48">
        <f>(D25+F25+H25+L25+N25+P25+R25+T25+V25+X25+AB25+AD25+AF25+J25+Z25)/1000</f>
        <v>2.0199999999999999E-2</v>
      </c>
      <c r="AL25" s="56">
        <f>AI25*AK25</f>
        <v>1.3129999999999999</v>
      </c>
      <c r="AM25" s="2"/>
    </row>
    <row r="26" spans="1:40" ht="59.25" customHeight="1" x14ac:dyDescent="0.35">
      <c r="A26" s="80" t="s">
        <v>274</v>
      </c>
      <c r="B26" s="52"/>
      <c r="C26" s="52" t="s">
        <v>30</v>
      </c>
      <c r="D26" s="53"/>
      <c r="E26" s="54">
        <f>H10*D26/1000</f>
        <v>0</v>
      </c>
      <c r="F26" s="53">
        <v>20</v>
      </c>
      <c r="G26" s="54">
        <f>G19*F26/1000</f>
        <v>1.6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>
        <v>15</v>
      </c>
      <c r="Q26" s="54">
        <f>Q19*P26/1000</f>
        <v>1.2</v>
      </c>
      <c r="R26" s="53"/>
      <c r="S26" s="54">
        <f>S19*R26/1000</f>
        <v>0</v>
      </c>
      <c r="T26" s="53"/>
      <c r="U26" s="54">
        <f>U19*T26/1000</f>
        <v>0</v>
      </c>
      <c r="V26" s="53"/>
      <c r="W26" s="54">
        <f>W19*V26/1000</f>
        <v>0</v>
      </c>
      <c r="X26" s="53">
        <v>39.4</v>
      </c>
      <c r="Y26" s="54">
        <f>Y19*X26/1000</f>
        <v>3.1520000000000001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5.952</v>
      </c>
      <c r="AI26" s="53">
        <v>26</v>
      </c>
      <c r="AJ26" s="56">
        <f>AH26*AI26</f>
        <v>154.75200000000001</v>
      </c>
      <c r="AK26" s="48">
        <f>(D26+F26+H26+L26+N26+P26+R26+T26+V26+X26+AB26+AD26+AF26+J26+Z26)/1000</f>
        <v>7.4400000000000008E-2</v>
      </c>
      <c r="AL26" s="56">
        <f>AI26*AK26</f>
        <v>1.9344000000000001</v>
      </c>
      <c r="AM26" s="2"/>
    </row>
    <row r="27" spans="1:40" ht="72.75" customHeight="1" x14ac:dyDescent="0.35">
      <c r="A27" s="80" t="s">
        <v>273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>
        <v>33</v>
      </c>
      <c r="AA27" s="54">
        <f>AA19*Z27/1000</f>
        <v>2.64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2.64</v>
      </c>
      <c r="AI27" s="57">
        <v>28</v>
      </c>
      <c r="AJ27" s="56">
        <v>99.18</v>
      </c>
      <c r="AK27" s="48">
        <f>(D27+F27+H27+L27+N27+P27+R27+T27+V27+X27+AB27+AD27+AF27+J27+Z27)/1000</f>
        <v>3.3000000000000002E-2</v>
      </c>
      <c r="AL27" s="56">
        <f>AI27*AK27</f>
        <v>0.92400000000000004</v>
      </c>
      <c r="AM27" s="2"/>
    </row>
    <row r="28" spans="1:40" ht="39.75" customHeight="1" x14ac:dyDescent="0.35">
      <c r="A28" s="80" t="s">
        <v>93</v>
      </c>
      <c r="B28" s="52"/>
      <c r="C28" s="52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3</v>
      </c>
      <c r="I28" s="54">
        <f>I19*H28/1000</f>
        <v>0.24</v>
      </c>
      <c r="J28" s="53"/>
      <c r="K28" s="54">
        <f>K19*J28/1000</f>
        <v>0</v>
      </c>
      <c r="L28" s="53"/>
      <c r="M28" s="54">
        <f>M19*L28/1000</f>
        <v>0</v>
      </c>
      <c r="N28" s="57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>(E28+G28+I28+M28+O28+Q28+S28+U28+W28+Y28+AC28+AE28+AG28+K28+AA28)</f>
        <v>0.24</v>
      </c>
      <c r="AI28" s="53">
        <v>380</v>
      </c>
      <c r="AJ28" s="56">
        <f>AH28*AI28</f>
        <v>91.2</v>
      </c>
      <c r="AK28" s="48">
        <f>(D28+F28+H28+L28+N28+P28+R28+T28+V28+X28+AB28+AD28+AF28+J28+Z28)/1000</f>
        <v>3.0000000000000001E-3</v>
      </c>
      <c r="AL28" s="56">
        <f>AI28*AK28</f>
        <v>1.1400000000000001</v>
      </c>
      <c r="AM28" s="2"/>
    </row>
    <row r="29" spans="1:40" ht="26.25" customHeight="1" x14ac:dyDescent="0.35">
      <c r="A29" s="79" t="s">
        <v>55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/>
      <c r="M29" s="54">
        <f>M19*L29/1000</f>
        <v>0</v>
      </c>
      <c r="N29" s="53">
        <v>57</v>
      </c>
      <c r="O29" s="54">
        <f>O19*N29/1000</f>
        <v>4.5599999999999996</v>
      </c>
      <c r="P29" s="53"/>
      <c r="Q29" s="54">
        <f>Q19*P29/1000</f>
        <v>0</v>
      </c>
      <c r="R29" s="53"/>
      <c r="S29" s="54">
        <f>S19*R29/1000</f>
        <v>0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4.5599999999999996</v>
      </c>
      <c r="AI29" s="53">
        <v>35</v>
      </c>
      <c r="AJ29" s="56">
        <f>AH29*AI29</f>
        <v>159.6</v>
      </c>
      <c r="AK29" s="48">
        <f>(D29+F29+H29+L29+N29+P29+R29+T29+V29+X29+AB29+AD29+AF29+J29+Z29)/1000</f>
        <v>5.7000000000000002E-2</v>
      </c>
      <c r="AL29" s="56">
        <f>AI29*AK29</f>
        <v>1.9950000000000001</v>
      </c>
      <c r="AM29" s="2"/>
    </row>
    <row r="30" spans="1:40" ht="25.5" customHeight="1" x14ac:dyDescent="0.35">
      <c r="A30" s="79" t="s">
        <v>57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>
        <v>23</v>
      </c>
      <c r="M30" s="54">
        <f>M19*L30/1000</f>
        <v>1.84</v>
      </c>
      <c r="N30" s="53">
        <v>10</v>
      </c>
      <c r="O30" s="54">
        <f>O19*N30/1000</f>
        <v>0.8</v>
      </c>
      <c r="P30" s="53"/>
      <c r="Q30" s="54">
        <f>Q19*P30/1000</f>
        <v>0</v>
      </c>
      <c r="R30" s="53"/>
      <c r="S30" s="54">
        <f>S19*R30/1000</f>
        <v>0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AF30*AG19/1000</f>
        <v>0</v>
      </c>
      <c r="AH30" s="55">
        <f>(E30+G30+I30+M30+O30+Q30+S30+U30+W30+Y30+AC30+AE30+AG30+K30+AA30)</f>
        <v>2.64</v>
      </c>
      <c r="AI30" s="53">
        <v>43</v>
      </c>
      <c r="AJ30" s="56">
        <f>AH30*AI30</f>
        <v>113.52000000000001</v>
      </c>
      <c r="AK30" s="48">
        <f>(D30+F30+H30+L30+N30+P30+R30+T30+V30+X30+AB30+AD30+AF30+J30+Z30)/1000</f>
        <v>3.3000000000000002E-2</v>
      </c>
      <c r="AL30" s="56">
        <f>AI30*AK30</f>
        <v>1.419</v>
      </c>
      <c r="AM30" s="2"/>
    </row>
    <row r="31" spans="1:40" ht="30.75" customHeight="1" x14ac:dyDescent="0.35">
      <c r="A31" s="79" t="s">
        <v>86</v>
      </c>
      <c r="B31" s="52"/>
      <c r="C31" s="52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>
        <v>23.8</v>
      </c>
      <c r="M31" s="54">
        <f>M19*L31/1000</f>
        <v>1.9039999999999999</v>
      </c>
      <c r="N31" s="53">
        <v>64</v>
      </c>
      <c r="O31" s="54">
        <f>O19*N31/1000</f>
        <v>5.12</v>
      </c>
      <c r="P31" s="53"/>
      <c r="Q31" s="54">
        <f>Q19*P31/1000</f>
        <v>0</v>
      </c>
      <c r="R31" s="53"/>
      <c r="S31" s="54">
        <f>S19*R31/1000</f>
        <v>0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7.024</v>
      </c>
      <c r="AI31" s="53">
        <v>41</v>
      </c>
      <c r="AJ31" s="56">
        <f>AH31*AI31</f>
        <v>287.98399999999998</v>
      </c>
      <c r="AK31" s="48">
        <f>(D31+F31+H31+L31+N31+P31+R31+T31+V31+X31+AB31+AD31+AF31+J31+Z31)/1000</f>
        <v>8.7800000000000003E-2</v>
      </c>
      <c r="AL31" s="56">
        <f>AI31*AK31</f>
        <v>3.5998000000000001</v>
      </c>
      <c r="AM31" s="2"/>
    </row>
    <row r="32" spans="1:40" ht="40.5" customHeight="1" x14ac:dyDescent="0.35">
      <c r="A32" s="80" t="s">
        <v>272</v>
      </c>
      <c r="B32" s="52"/>
      <c r="C32" s="46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>
        <v>2.2999999999999998</v>
      </c>
      <c r="M32" s="54">
        <f>M19*L32/1000</f>
        <v>0.184</v>
      </c>
      <c r="N32" s="53">
        <v>3.36</v>
      </c>
      <c r="O32" s="54">
        <f>O19*N32/1000</f>
        <v>0.26880000000000004</v>
      </c>
      <c r="P32" s="53">
        <v>0.2</v>
      </c>
      <c r="Q32" s="54">
        <f>Q19*P32/1000</f>
        <v>1.6E-2</v>
      </c>
      <c r="R32" s="53"/>
      <c r="S32" s="54">
        <f>S19*R32/1000</f>
        <v>0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0.46880000000000005</v>
      </c>
      <c r="AI32" s="53">
        <v>117</v>
      </c>
      <c r="AJ32" s="56">
        <f>AH32*AI32</f>
        <v>54.849600000000002</v>
      </c>
      <c r="AK32" s="48">
        <f>(D32+F32+H32+L32+N32+P32+R32+T32+V32+X32+AB32+AD32+AF32+J32+Z32)/1000</f>
        <v>5.8600000000000006E-3</v>
      </c>
      <c r="AL32" s="56">
        <f>AI32*AK32</f>
        <v>0.68562000000000012</v>
      </c>
      <c r="AM32" s="2"/>
    </row>
    <row r="33" spans="1:39" ht="27" customHeight="1" x14ac:dyDescent="0.35">
      <c r="A33" s="79" t="s">
        <v>49</v>
      </c>
      <c r="B33" s="52"/>
      <c r="C33" s="46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>
        <v>1.04</v>
      </c>
      <c r="O33" s="54">
        <f>O19*N33/1000</f>
        <v>8.3199999999999996E-2</v>
      </c>
      <c r="P33" s="53"/>
      <c r="Q33" s="54">
        <f>Q19*P33/1000</f>
        <v>0</v>
      </c>
      <c r="R33" s="53"/>
      <c r="S33" s="54">
        <f>S19*R33/1000</f>
        <v>0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8.3199999999999996E-2</v>
      </c>
      <c r="AI33" s="53">
        <v>285</v>
      </c>
      <c r="AJ33" s="56">
        <f>AH33*AI33</f>
        <v>23.712</v>
      </c>
      <c r="AK33" s="48">
        <f>(D33+F33+H33+L33+N33+P33+R33+T33+V33+X33+AB33+AD33+AF33+J33+Z33)/1000</f>
        <v>1.0400000000000001E-3</v>
      </c>
      <c r="AL33" s="56">
        <f>AI33*AK33</f>
        <v>0.29640000000000005</v>
      </c>
      <c r="AM33" s="2"/>
    </row>
    <row r="34" spans="1:39" ht="44.25" customHeight="1" x14ac:dyDescent="0.35">
      <c r="A34" s="80" t="s">
        <v>271</v>
      </c>
      <c r="B34" s="52"/>
      <c r="C34" s="52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>
        <v>98</v>
      </c>
      <c r="Q34" s="54">
        <f>Q19*P34/1000</f>
        <v>7.84</v>
      </c>
      <c r="R34" s="53"/>
      <c r="S34" s="54">
        <f>S19*R34/1000</f>
        <v>0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7.84</v>
      </c>
      <c r="AI34" s="53">
        <v>225</v>
      </c>
      <c r="AJ34" s="56">
        <f>AH34*AI34</f>
        <v>1764</v>
      </c>
      <c r="AK34" s="48">
        <f>(D34+F34+H34+L34+N34+P34+R34+T34+V34+X34+AB34+AD34+AF34+J34+Z34)/1000</f>
        <v>9.8000000000000004E-2</v>
      </c>
      <c r="AL34" s="56">
        <f>AI34*AK34</f>
        <v>22.05</v>
      </c>
      <c r="AM34" s="2"/>
    </row>
    <row r="35" spans="1:39" ht="23.25" customHeight="1" x14ac:dyDescent="0.35">
      <c r="A35" s="79" t="s">
        <v>270</v>
      </c>
      <c r="B35" s="52"/>
      <c r="C35" s="52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>
        <v>2</v>
      </c>
      <c r="O35" s="54">
        <f>O19*N35/1000</f>
        <v>0.16</v>
      </c>
      <c r="P35" s="53"/>
      <c r="Q35" s="54">
        <f>Q19*P35/1000</f>
        <v>0</v>
      </c>
      <c r="R35" s="54">
        <v>9.15</v>
      </c>
      <c r="S35" s="54">
        <f>S19*R35/1000</f>
        <v>0.73199999999999998</v>
      </c>
      <c r="T35" s="53"/>
      <c r="U35" s="54">
        <f>U19*T35/1000</f>
        <v>0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0.89200000000000002</v>
      </c>
      <c r="AI35" s="53">
        <v>159</v>
      </c>
      <c r="AJ35" s="56">
        <f>AH35*AI35</f>
        <v>141.828</v>
      </c>
      <c r="AK35" s="48">
        <f>(D35+F35+H35+L35+N35+P35+R35+T35+V35+X35+AB35+AD35+AF35+J35+Z35)/1000</f>
        <v>1.115E-2</v>
      </c>
      <c r="AL35" s="56">
        <f>AI35*AK35</f>
        <v>1.77285</v>
      </c>
      <c r="AM35" s="2"/>
    </row>
    <row r="36" spans="1:39" ht="23.25" customHeight="1" x14ac:dyDescent="0.35">
      <c r="A36" s="79" t="s">
        <v>269</v>
      </c>
      <c r="B36" s="52"/>
      <c r="C36" s="52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>
        <v>44</v>
      </c>
      <c r="U36" s="54">
        <f>U19*T36/1000</f>
        <v>3.52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3.52</v>
      </c>
      <c r="AI36" s="53">
        <v>53</v>
      </c>
      <c r="AJ36" s="56">
        <f>AH36*AI36</f>
        <v>186.56</v>
      </c>
      <c r="AK36" s="48">
        <f>(D36+F36+H36+L36+N36+P36+R36+T36+V36+X36+AB36+AD36+AF36+J36+Z36)/1000</f>
        <v>4.3999999999999997E-2</v>
      </c>
      <c r="AL36" s="56">
        <f>AI36*AK36</f>
        <v>2.3319999999999999</v>
      </c>
      <c r="AM36" s="2"/>
    </row>
    <row r="37" spans="1:39" ht="23.25" customHeight="1" x14ac:dyDescent="0.35">
      <c r="A37" s="79" t="s">
        <v>123</v>
      </c>
      <c r="B37" s="52"/>
      <c r="C37" s="46"/>
      <c r="D37" s="53"/>
      <c r="E37" s="54"/>
      <c r="F37" s="53"/>
      <c r="G37" s="54"/>
      <c r="H37" s="53"/>
      <c r="I37" s="54"/>
      <c r="J37" s="53"/>
      <c r="K37" s="54"/>
      <c r="L37" s="53"/>
      <c r="M37" s="54"/>
      <c r="N37" s="53"/>
      <c r="O37" s="54"/>
      <c r="P37" s="53"/>
      <c r="Q37" s="54"/>
      <c r="R37" s="53"/>
      <c r="S37" s="54"/>
      <c r="T37" s="53"/>
      <c r="U37" s="54"/>
      <c r="V37" s="53">
        <v>22.3</v>
      </c>
      <c r="W37" s="54">
        <v>1.784</v>
      </c>
      <c r="X37" s="53"/>
      <c r="Y37" s="54"/>
      <c r="Z37" s="53"/>
      <c r="AA37" s="54"/>
      <c r="AB37" s="53"/>
      <c r="AC37" s="54"/>
      <c r="AD37" s="53"/>
      <c r="AE37" s="54"/>
      <c r="AF37" s="53"/>
      <c r="AG37" s="54"/>
      <c r="AH37" s="55">
        <v>1.784</v>
      </c>
      <c r="AI37" s="53">
        <v>195</v>
      </c>
      <c r="AJ37" s="56">
        <v>347.88</v>
      </c>
      <c r="AK37" s="48">
        <v>2.1999999999999999E-2</v>
      </c>
      <c r="AL37" s="56">
        <v>4.29</v>
      </c>
      <c r="AM37" s="2"/>
    </row>
    <row r="38" spans="1:39" ht="21.75" customHeight="1" x14ac:dyDescent="0.35">
      <c r="A38" s="79" t="s">
        <v>124</v>
      </c>
      <c r="B38" s="52"/>
      <c r="C38" s="46" t="s">
        <v>30</v>
      </c>
      <c r="D38" s="53"/>
      <c r="E38" s="54">
        <f>H11*D38/1000</f>
        <v>0</v>
      </c>
      <c r="F38" s="53"/>
      <c r="G38" s="54">
        <f>G20*F38/1000</f>
        <v>0</v>
      </c>
      <c r="H38" s="53"/>
      <c r="I38" s="54">
        <f>I20*H38/1000</f>
        <v>0</v>
      </c>
      <c r="J38" s="53"/>
      <c r="K38" s="54">
        <f>K20*J38/1000</f>
        <v>0</v>
      </c>
      <c r="L38" s="53"/>
      <c r="M38" s="54">
        <f>M20*L38/1000</f>
        <v>0</v>
      </c>
      <c r="N38" s="53"/>
      <c r="O38" s="54">
        <f>O20*N38/1000</f>
        <v>0</v>
      </c>
      <c r="P38" s="53"/>
      <c r="Q38" s="54">
        <f>Q20*P38/1000</f>
        <v>0</v>
      </c>
      <c r="R38" s="53"/>
      <c r="S38" s="54">
        <v>0</v>
      </c>
      <c r="T38" s="53"/>
      <c r="U38" s="54">
        <f>U20*T38/1000</f>
        <v>0</v>
      </c>
      <c r="V38" s="53">
        <v>5.5</v>
      </c>
      <c r="W38" s="54">
        <v>0.44</v>
      </c>
      <c r="X38" s="53"/>
      <c r="Y38" s="54">
        <f>Y20*X38/1000</f>
        <v>0</v>
      </c>
      <c r="Z38" s="53"/>
      <c r="AA38" s="54">
        <v>0</v>
      </c>
      <c r="AB38" s="53"/>
      <c r="AC38" s="54">
        <v>0</v>
      </c>
      <c r="AD38" s="53"/>
      <c r="AE38" s="54">
        <f>AE20*AD38/1000</f>
        <v>0</v>
      </c>
      <c r="AF38" s="53"/>
      <c r="AG38" s="54">
        <f>AG20*AF38/1000</f>
        <v>0</v>
      </c>
      <c r="AH38" s="55">
        <v>0.44</v>
      </c>
      <c r="AI38" s="53">
        <v>130</v>
      </c>
      <c r="AJ38" s="56">
        <f>AH38*AI38</f>
        <v>57.2</v>
      </c>
      <c r="AK38" s="48">
        <f>(D38+F38+H38+L38+N38+P38+R38+T38+V38+X38+AB38+AD38+AF38+J38+Z38)/1000</f>
        <v>5.4999999999999997E-3</v>
      </c>
      <c r="AL38" s="56">
        <f>AI38*AK38</f>
        <v>0.71499999999999997</v>
      </c>
      <c r="AM38" s="2"/>
    </row>
    <row r="39" spans="1:39" ht="24" customHeight="1" x14ac:dyDescent="0.35">
      <c r="A39" s="79" t="s">
        <v>60</v>
      </c>
      <c r="B39" s="52"/>
      <c r="C39" s="46" t="s">
        <v>30</v>
      </c>
      <c r="D39" s="53"/>
      <c r="E39" s="54">
        <f>H12*D39/1000</f>
        <v>0</v>
      </c>
      <c r="F39" s="53"/>
      <c r="G39" s="54">
        <f>G21*F39/1000</f>
        <v>0</v>
      </c>
      <c r="H39" s="53"/>
      <c r="I39" s="54">
        <f>I21*H39/1000</f>
        <v>0</v>
      </c>
      <c r="J39" s="53"/>
      <c r="K39" s="54">
        <f>K21*J39/1000</f>
        <v>0</v>
      </c>
      <c r="L39" s="53"/>
      <c r="M39" s="54">
        <f>M21*L39/1000</f>
        <v>0</v>
      </c>
      <c r="N39" s="53"/>
      <c r="O39" s="54">
        <f>O21*N39/1000</f>
        <v>0</v>
      </c>
      <c r="P39" s="53"/>
      <c r="Q39" s="54">
        <f>Q21*P39/1000</f>
        <v>0</v>
      </c>
      <c r="R39" s="53"/>
      <c r="S39" s="54">
        <f>S21*R39/1000</f>
        <v>0</v>
      </c>
      <c r="T39" s="53"/>
      <c r="U39" s="54">
        <f>U21*T39/1000</f>
        <v>0</v>
      </c>
      <c r="V39" s="53">
        <v>0.27</v>
      </c>
      <c r="W39" s="54">
        <v>2.1999999999999999E-2</v>
      </c>
      <c r="X39" s="53"/>
      <c r="Y39" s="54">
        <f>Y21*X39/1000</f>
        <v>0</v>
      </c>
      <c r="Z39" s="53"/>
      <c r="AA39" s="54">
        <f>AA21*Z39/1000</f>
        <v>0</v>
      </c>
      <c r="AB39" s="53"/>
      <c r="AC39" s="54">
        <v>0</v>
      </c>
      <c r="AD39" s="53"/>
      <c r="AE39" s="54">
        <f>AE21*AD39/1000</f>
        <v>0</v>
      </c>
      <c r="AF39" s="53"/>
      <c r="AG39" s="54">
        <f>AG21*AF39/1000</f>
        <v>0</v>
      </c>
      <c r="AH39" s="55">
        <v>2.1999999999999999E-2</v>
      </c>
      <c r="AI39" s="53">
        <v>400</v>
      </c>
      <c r="AJ39" s="56">
        <f>AH39*AI39</f>
        <v>8.7999999999999989</v>
      </c>
      <c r="AK39" s="48">
        <f>(D39+F39+H39+L39+N39+P39+R39+T39+V39+X39+AB39+AD39+AF39+J39+Z39)/1000</f>
        <v>2.7E-4</v>
      </c>
      <c r="AL39" s="56">
        <f>AI39*AK39</f>
        <v>0.108</v>
      </c>
      <c r="AM39" s="2"/>
    </row>
    <row r="40" spans="1:39" ht="23.25" customHeight="1" x14ac:dyDescent="0.35">
      <c r="A40" s="79" t="s">
        <v>268</v>
      </c>
      <c r="B40" s="52"/>
      <c r="C40" s="46" t="s">
        <v>30</v>
      </c>
      <c r="D40" s="53"/>
      <c r="E40" s="54">
        <f>$E$36</f>
        <v>0</v>
      </c>
      <c r="F40" s="53"/>
      <c r="G40" s="54">
        <f>G23*F40/1000</f>
        <v>0</v>
      </c>
      <c r="H40" s="53"/>
      <c r="I40" s="54">
        <f>I23*H40/1000</f>
        <v>0</v>
      </c>
      <c r="J40" s="53"/>
      <c r="K40" s="54">
        <f>K23*J40/1000</f>
        <v>0</v>
      </c>
      <c r="L40" s="53"/>
      <c r="M40" s="54">
        <f>L40*M19/1000</f>
        <v>0</v>
      </c>
      <c r="N40" s="53"/>
      <c r="O40" s="54">
        <f>O23*N40/1000</f>
        <v>0</v>
      </c>
      <c r="P40" s="53"/>
      <c r="Q40" s="54">
        <f>Q23*P40/1000</f>
        <v>0</v>
      </c>
      <c r="R40" s="53"/>
      <c r="S40" s="54">
        <v>0</v>
      </c>
      <c r="T40" s="53"/>
      <c r="U40" s="54">
        <f>U23*T40/1000</f>
        <v>0</v>
      </c>
      <c r="V40" s="53"/>
      <c r="W40" s="54">
        <f>W23*V40/1000</f>
        <v>0</v>
      </c>
      <c r="X40" s="53"/>
      <c r="Y40" s="54">
        <f>Y23*X40/1000</f>
        <v>0</v>
      </c>
      <c r="Z40" s="53"/>
      <c r="AA40" s="54">
        <f>AA23*Z40/1000</f>
        <v>0</v>
      </c>
      <c r="AB40" s="53"/>
      <c r="AC40" s="54">
        <f>AC23*AB40/1000</f>
        <v>0</v>
      </c>
      <c r="AD40" s="53">
        <v>164.18</v>
      </c>
      <c r="AE40" s="54">
        <v>13.134</v>
      </c>
      <c r="AF40" s="53"/>
      <c r="AG40" s="54">
        <v>0</v>
      </c>
      <c r="AH40" s="55">
        <v>13.134</v>
      </c>
      <c r="AI40" s="53">
        <v>54</v>
      </c>
      <c r="AJ40" s="56">
        <f>AH40*AI40</f>
        <v>709.23599999999999</v>
      </c>
      <c r="AK40" s="48">
        <v>2.5000000000000001E-2</v>
      </c>
      <c r="AL40" s="56">
        <f>AJ40/AH19</f>
        <v>8.8654499999999992</v>
      </c>
      <c r="AM40" s="2"/>
    </row>
    <row r="41" spans="1:39" ht="23.25" customHeight="1" x14ac:dyDescent="0.35">
      <c r="A41" s="79" t="s">
        <v>179</v>
      </c>
      <c r="B41" s="52"/>
      <c r="C41" s="46"/>
      <c r="D41" s="53"/>
      <c r="E41" s="54"/>
      <c r="F41" s="53"/>
      <c r="G41" s="54"/>
      <c r="H41" s="53"/>
      <c r="I41" s="54"/>
      <c r="J41" s="53"/>
      <c r="K41" s="54"/>
      <c r="L41" s="53"/>
      <c r="M41" s="54"/>
      <c r="N41" s="53"/>
      <c r="O41" s="54"/>
      <c r="P41" s="53">
        <v>8</v>
      </c>
      <c r="Q41" s="54">
        <v>0.64</v>
      </c>
      <c r="R41" s="53"/>
      <c r="S41" s="54"/>
      <c r="T41" s="53"/>
      <c r="U41" s="54"/>
      <c r="V41" s="53"/>
      <c r="W41" s="54"/>
      <c r="X41" s="53"/>
      <c r="Y41" s="54"/>
      <c r="Z41" s="53"/>
      <c r="AA41" s="54"/>
      <c r="AB41" s="53"/>
      <c r="AC41" s="54"/>
      <c r="AD41" s="53"/>
      <c r="AE41" s="54"/>
      <c r="AF41" s="53"/>
      <c r="AG41" s="54"/>
      <c r="AH41" s="55">
        <v>0.64</v>
      </c>
      <c r="AI41" s="53">
        <v>110</v>
      </c>
      <c r="AJ41" s="56">
        <f>AH41*AI41</f>
        <v>70.400000000000006</v>
      </c>
      <c r="AK41" s="48">
        <v>0.01</v>
      </c>
      <c r="AL41" s="56">
        <v>1</v>
      </c>
      <c r="AM41" s="2"/>
    </row>
    <row r="42" spans="1:39" ht="23.25" customHeight="1" x14ac:dyDescent="0.35">
      <c r="A42" s="79" t="s">
        <v>267</v>
      </c>
      <c r="B42" s="52"/>
      <c r="C42" s="46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/>
      <c r="O42" s="54"/>
      <c r="P42" s="53"/>
      <c r="Q42" s="54"/>
      <c r="R42" s="53">
        <v>2.25</v>
      </c>
      <c r="S42" s="54">
        <v>0.18</v>
      </c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/>
      <c r="AF42" s="53"/>
      <c r="AG42" s="54"/>
      <c r="AH42" s="55">
        <v>0.18</v>
      </c>
      <c r="AI42" s="53">
        <v>38</v>
      </c>
      <c r="AJ42" s="56">
        <f>AH42*AI42</f>
        <v>6.84</v>
      </c>
      <c r="AK42" s="48"/>
      <c r="AL42" s="56"/>
      <c r="AM42" s="2"/>
    </row>
    <row r="43" spans="1:39" ht="18.75" customHeight="1" x14ac:dyDescent="0.35">
      <c r="A43" s="130" t="s">
        <v>149</v>
      </c>
      <c r="B43" s="52"/>
      <c r="C43" s="46"/>
      <c r="D43" s="53"/>
      <c r="E43" s="54"/>
      <c r="F43" s="53"/>
      <c r="G43" s="54"/>
      <c r="H43" s="53"/>
      <c r="I43" s="54"/>
      <c r="J43" s="53"/>
      <c r="K43" s="73"/>
      <c r="L43" s="53"/>
      <c r="M43" s="54"/>
      <c r="N43" s="53"/>
      <c r="O43" s="54"/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>
        <v>30</v>
      </c>
      <c r="AG43" s="54">
        <v>2.4</v>
      </c>
      <c r="AH43" s="55">
        <v>2.4</v>
      </c>
      <c r="AI43" s="53">
        <v>115</v>
      </c>
      <c r="AJ43" s="56">
        <f>AH43*AI43</f>
        <v>276</v>
      </c>
      <c r="AK43" s="48">
        <v>30</v>
      </c>
      <c r="AL43" s="56">
        <v>17.100000000000001</v>
      </c>
      <c r="AM43" s="2"/>
    </row>
    <row r="44" spans="1:39" ht="29.25" customHeight="1" x14ac:dyDescent="0.35">
      <c r="A44" s="80" t="s">
        <v>65</v>
      </c>
      <c r="B44" s="52"/>
      <c r="C44" s="52" t="s">
        <v>30</v>
      </c>
      <c r="D44" s="53"/>
      <c r="E44" s="54">
        <f>H10*D44/1000</f>
        <v>0</v>
      </c>
      <c r="F44" s="53"/>
      <c r="G44" s="54">
        <f>G19*F44/1000</f>
        <v>0</v>
      </c>
      <c r="H44" s="53"/>
      <c r="I44" s="54">
        <f>I19*H44/1000</f>
        <v>0</v>
      </c>
      <c r="J44" s="53"/>
      <c r="K44" s="54">
        <f>K19*J44/1000</f>
        <v>0</v>
      </c>
      <c r="L44" s="53"/>
      <c r="M44" s="54">
        <f>M19*L44/1000</f>
        <v>0</v>
      </c>
      <c r="N44" s="53">
        <v>5</v>
      </c>
      <c r="O44" s="54">
        <f>O19*N44/1000</f>
        <v>0.4</v>
      </c>
      <c r="P44" s="53"/>
      <c r="Q44" s="54">
        <f>Q19*P44/1000</f>
        <v>0</v>
      </c>
      <c r="R44" s="53"/>
      <c r="S44" s="54">
        <f>S19*R44/1000</f>
        <v>0</v>
      </c>
      <c r="T44" s="53"/>
      <c r="U44" s="54">
        <f>U19*T44/1000</f>
        <v>0</v>
      </c>
      <c r="V44" s="53"/>
      <c r="W44" s="54">
        <f>W19*V44/1000</f>
        <v>0</v>
      </c>
      <c r="X44" s="53"/>
      <c r="Y44" s="54">
        <f>Y19*X44/1000</f>
        <v>0</v>
      </c>
      <c r="Z44" s="53"/>
      <c r="AA44" s="54">
        <f>AA19*Z44/1000</f>
        <v>0</v>
      </c>
      <c r="AB44" s="53"/>
      <c r="AC44" s="54">
        <f>AC19*AB44/1000</f>
        <v>0</v>
      </c>
      <c r="AD44" s="53"/>
      <c r="AE44" s="54">
        <f>AE19*AD44/1000</f>
        <v>0</v>
      </c>
      <c r="AF44" s="53"/>
      <c r="AG44" s="54">
        <f>AG19*AF44/1000</f>
        <v>0</v>
      </c>
      <c r="AH44" s="55">
        <f>(E44+G44+I44+M44+O44+Q44+S44+U44+W44+Y44+AC44+AE44+AG44+K44+AA44)</f>
        <v>0.4</v>
      </c>
      <c r="AI44" s="53">
        <v>17</v>
      </c>
      <c r="AJ44" s="56">
        <f>AH44*AI44</f>
        <v>6.8000000000000007</v>
      </c>
      <c r="AK44" s="48">
        <f>(D44+F44+H44+L44+N44+P44+R44+T44+V44+X44+AB44+AD44+AF44+J44+Z44)/1000</f>
        <v>5.0000000000000001E-3</v>
      </c>
      <c r="AL44" s="56">
        <f>AI44*AK44</f>
        <v>8.5000000000000006E-2</v>
      </c>
      <c r="AM44" s="2"/>
    </row>
    <row r="45" spans="1:39" ht="1.5" customHeight="1" x14ac:dyDescent="0.25"/>
    <row r="46" spans="1:39" ht="10.5" hidden="1" customHeight="1" x14ac:dyDescent="0.25"/>
    <row r="47" spans="1:39" ht="50.25" hidden="1" customHeight="1" x14ac:dyDescent="0.25"/>
    <row r="48" spans="1:3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t="9.75" customHeight="1" x14ac:dyDescent="0.25"/>
    <row r="65" spans="1:35" ht="39" customHeight="1" x14ac:dyDescent="0.7">
      <c r="A65" s="58" t="s">
        <v>32</v>
      </c>
      <c r="F65" s="69" t="s">
        <v>79</v>
      </c>
      <c r="Q65" s="58" t="s">
        <v>33</v>
      </c>
      <c r="X65" s="69" t="s">
        <v>44</v>
      </c>
      <c r="AA65" s="58"/>
      <c r="AI65" s="69"/>
    </row>
  </sheetData>
  <mergeCells count="77"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A15:B16"/>
    <mergeCell ref="C15:C18"/>
    <mergeCell ref="D16:M16"/>
    <mergeCell ref="N16:O16"/>
    <mergeCell ref="P16:AC16"/>
    <mergeCell ref="AD17:AE17"/>
    <mergeCell ref="P17:Q17"/>
    <mergeCell ref="R17:S17"/>
    <mergeCell ref="T17:U17"/>
    <mergeCell ref="V17:W17"/>
    <mergeCell ref="H14:L14"/>
    <mergeCell ref="M14:N14"/>
    <mergeCell ref="O14:P14"/>
    <mergeCell ref="Q14:R14"/>
    <mergeCell ref="Z17:AA17"/>
    <mergeCell ref="AB17:AC17"/>
    <mergeCell ref="X17:Y17"/>
    <mergeCell ref="C13:E13"/>
    <mergeCell ref="F13:G13"/>
    <mergeCell ref="H13:L13"/>
    <mergeCell ref="M13:N13"/>
    <mergeCell ref="O13:P13"/>
    <mergeCell ref="Q13:R13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F9:G9"/>
    <mergeCell ref="H9:L9"/>
    <mergeCell ref="M9:N9"/>
    <mergeCell ref="O9:P9"/>
    <mergeCell ref="Q11:R11"/>
    <mergeCell ref="T11:AD12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0" max="16383" man="1"/>
  </rowBreaks>
  <colBreaks count="2" manualBreakCount="2">
    <brk id="1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3"/>
  <sheetViews>
    <sheetView showGridLines="0" view="pageBreakPreview" topLeftCell="A13" zoomScale="60" zoomScaleNormal="50" zoomScalePageLayoutView="44" workbookViewId="0">
      <selection activeCell="A34" sqref="A34:XFD34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8" customHeight="1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229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247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246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245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45392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205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82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7847.4787800000004</v>
      </c>
      <c r="P10" s="104"/>
      <c r="Q10" s="105">
        <f>SUM(AL20)</f>
        <v>95.700960731707326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7847.4787800000004</v>
      </c>
      <c r="P14" s="119"/>
      <c r="Q14" s="120">
        <f>SUM(AL20)</f>
        <v>95.700960731707326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 t="s">
        <v>244</v>
      </c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50" t="s">
        <v>243</v>
      </c>
      <c r="E17" s="150"/>
      <c r="F17" s="139" t="s">
        <v>201</v>
      </c>
      <c r="G17" s="139"/>
      <c r="H17" s="139" t="s">
        <v>139</v>
      </c>
      <c r="I17" s="139"/>
      <c r="J17" s="139"/>
      <c r="K17" s="139"/>
      <c r="L17" s="149"/>
      <c r="M17" s="148"/>
      <c r="N17" s="139" t="s">
        <v>242</v>
      </c>
      <c r="O17" s="139"/>
      <c r="P17" s="139" t="s">
        <v>241</v>
      </c>
      <c r="Q17" s="139"/>
      <c r="R17" s="139" t="s">
        <v>240</v>
      </c>
      <c r="S17" s="139"/>
      <c r="T17" s="139" t="s">
        <v>239</v>
      </c>
      <c r="U17" s="139"/>
      <c r="V17" s="139" t="s">
        <v>105</v>
      </c>
      <c r="W17" s="139"/>
      <c r="X17" s="139" t="s">
        <v>31</v>
      </c>
      <c r="Y17" s="139"/>
      <c r="Z17" s="139" t="s">
        <v>104</v>
      </c>
      <c r="AA17" s="139"/>
      <c r="AB17" s="139"/>
      <c r="AC17" s="139"/>
      <c r="AD17" s="139" t="s">
        <v>238</v>
      </c>
      <c r="AE17" s="139"/>
      <c r="AF17" s="139" t="s">
        <v>237</v>
      </c>
      <c r="AG17" s="139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82</v>
      </c>
      <c r="F19" s="38"/>
      <c r="G19" s="38">
        <f>E19</f>
        <v>82</v>
      </c>
      <c r="H19" s="38"/>
      <c r="I19" s="38">
        <f>G19</f>
        <v>82</v>
      </c>
      <c r="J19" s="38"/>
      <c r="K19" s="38">
        <f>I19</f>
        <v>82</v>
      </c>
      <c r="L19" s="38"/>
      <c r="M19" s="38">
        <f>I19</f>
        <v>82</v>
      </c>
      <c r="N19" s="38"/>
      <c r="O19" s="38">
        <f>M19</f>
        <v>82</v>
      </c>
      <c r="P19" s="38"/>
      <c r="Q19" s="38">
        <f>H10</f>
        <v>82</v>
      </c>
      <c r="R19" s="38"/>
      <c r="S19" s="38">
        <f>Q19</f>
        <v>82</v>
      </c>
      <c r="T19" s="38"/>
      <c r="U19" s="38">
        <f>S19</f>
        <v>82</v>
      </c>
      <c r="V19" s="38"/>
      <c r="W19" s="38">
        <f>U19</f>
        <v>82</v>
      </c>
      <c r="X19" s="38"/>
      <c r="Y19" s="38">
        <f>W19</f>
        <v>82</v>
      </c>
      <c r="Z19" s="38"/>
      <c r="AA19" s="38">
        <f>W19</f>
        <v>82</v>
      </c>
      <c r="AB19" s="38"/>
      <c r="AC19" s="38">
        <f>Y19</f>
        <v>82</v>
      </c>
      <c r="AD19" s="38"/>
      <c r="AE19" s="38">
        <f>AC19</f>
        <v>82</v>
      </c>
      <c r="AF19" s="38"/>
      <c r="AG19" s="38">
        <f>AE19</f>
        <v>82</v>
      </c>
      <c r="AH19" s="38">
        <f>I19</f>
        <v>82</v>
      </c>
      <c r="AI19" s="38"/>
      <c r="AJ19" s="39">
        <f>SUM(AJ21:AJ42)</f>
        <v>7847.4787800000004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150</v>
      </c>
      <c r="E20" s="43">
        <f>E19*D20/1000</f>
        <v>12.3</v>
      </c>
      <c r="F20" s="42">
        <v>20</v>
      </c>
      <c r="G20" s="43">
        <f>G19*F20/1000</f>
        <v>1.64</v>
      </c>
      <c r="H20" s="42">
        <v>200</v>
      </c>
      <c r="I20" s="43">
        <f>I19*H20/1000</f>
        <v>16.399999999999999</v>
      </c>
      <c r="J20" s="42"/>
      <c r="K20" s="43">
        <f>K19*J20/1000</f>
        <v>0</v>
      </c>
      <c r="L20" s="42"/>
      <c r="M20" s="43">
        <f>M19*L20/1000</f>
        <v>0</v>
      </c>
      <c r="N20" s="42">
        <v>158.54</v>
      </c>
      <c r="O20" s="43">
        <f>O19*N20/1000</f>
        <v>13.000279999999998</v>
      </c>
      <c r="P20" s="42">
        <v>200</v>
      </c>
      <c r="Q20" s="43">
        <f>Q19*P20/1000</f>
        <v>16.399999999999999</v>
      </c>
      <c r="R20" s="42">
        <v>70</v>
      </c>
      <c r="S20" s="43">
        <f>S19*R20/1000</f>
        <v>5.74</v>
      </c>
      <c r="T20" s="42">
        <v>110</v>
      </c>
      <c r="U20" s="151">
        <f>U19*T20/1000</f>
        <v>9.02</v>
      </c>
      <c r="V20" s="42">
        <v>180</v>
      </c>
      <c r="W20" s="43">
        <f>W19*V20/1000</f>
        <v>14.76</v>
      </c>
      <c r="X20" s="42">
        <v>42.44</v>
      </c>
      <c r="Y20" s="43">
        <f>Y19*X20/1000</f>
        <v>3.4800800000000001</v>
      </c>
      <c r="Z20" s="42">
        <v>32.200000000000003</v>
      </c>
      <c r="AA20" s="43">
        <f>AA19*Z20/1000</f>
        <v>2.6404000000000001</v>
      </c>
      <c r="AB20" s="42"/>
      <c r="AC20" s="43">
        <f>AC19*AB20/1000</f>
        <v>0</v>
      </c>
      <c r="AD20" s="42">
        <v>60</v>
      </c>
      <c r="AE20" s="43">
        <f>AE19*AD20/1000</f>
        <v>4.92</v>
      </c>
      <c r="AF20" s="42">
        <v>200</v>
      </c>
      <c r="AG20" s="43">
        <f>AG19*AF20/1000</f>
        <v>16.399999999999999</v>
      </c>
      <c r="AH20" s="44">
        <f>(E20+G20+I20+M20+O20+Q20+S20+U20+W20+Y20+AC20+AE20+AG20+K20+AA20)</f>
        <v>116.70076</v>
      </c>
      <c r="AI20" s="42"/>
      <c r="AJ20" s="45"/>
      <c r="AK20" s="43">
        <f>AH20/AH19</f>
        <v>1.4231800000000001</v>
      </c>
      <c r="AL20" s="45">
        <f>AJ19/AH19</f>
        <v>95.700960731707326</v>
      </c>
      <c r="AM20" s="2"/>
    </row>
    <row r="21" spans="1:40" ht="27" customHeight="1" thickTop="1" x14ac:dyDescent="0.35">
      <c r="A21" s="81" t="s">
        <v>56</v>
      </c>
      <c r="B21" s="46"/>
      <c r="C21" s="46" t="s">
        <v>30</v>
      </c>
      <c r="D21" s="47">
        <v>20.149999999999999</v>
      </c>
      <c r="E21" s="48">
        <f>H10*D21/1000</f>
        <v>1.6522999999999999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/>
      <c r="AE21" s="48">
        <f>AE19*AD21/1000</f>
        <v>0</v>
      </c>
      <c r="AF21" s="47"/>
      <c r="AG21" s="48">
        <f>AG19*AF21/1000</f>
        <v>0</v>
      </c>
      <c r="AH21" s="49">
        <f>(E21+G21+I21+M21+O21+Q21+S21+U21+W21+Y21+AC21+AE21+AG21+K21+AA21)</f>
        <v>1.6522999999999999</v>
      </c>
      <c r="AI21" s="47">
        <v>90</v>
      </c>
      <c r="AJ21" s="50">
        <f>AH21*AI21</f>
        <v>148.70699999999999</v>
      </c>
      <c r="AK21" s="48">
        <f>(D21+F21+H21+L21+N21+P21+R21+T21+V21+X21+AB21+AD21+AF21+J21+Z21)/1000</f>
        <v>2.0149999999999998E-2</v>
      </c>
      <c r="AL21" s="50">
        <f>AI21*AK21</f>
        <v>1.8134999999999999</v>
      </c>
      <c r="AM21" s="2"/>
    </row>
    <row r="22" spans="1:40" ht="28.5" customHeight="1" x14ac:dyDescent="0.35">
      <c r="A22" s="79" t="s">
        <v>236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 t="s">
        <v>235</v>
      </c>
      <c r="Q22" s="54">
        <v>10</v>
      </c>
      <c r="R22" s="53"/>
      <c r="S22" s="54">
        <v>0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 t="s">
        <v>99</v>
      </c>
      <c r="AE22" s="54">
        <v>8</v>
      </c>
      <c r="AF22" s="53"/>
      <c r="AG22" s="134">
        <v>0</v>
      </c>
      <c r="AH22" s="55">
        <f>(E22+G22+I22+M22+O22+Q22+S22+U22+W22+Y22+AC22+AE22+AG22+K22+AA22)</f>
        <v>18</v>
      </c>
      <c r="AI22" s="133">
        <v>8</v>
      </c>
      <c r="AJ22" s="56">
        <f>AH22*AI22</f>
        <v>144</v>
      </c>
      <c r="AK22" s="48">
        <v>0.04</v>
      </c>
      <c r="AL22" s="56">
        <f>AI22*AK22</f>
        <v>0.32</v>
      </c>
      <c r="AM22" s="2"/>
    </row>
    <row r="23" spans="1:40" ht="36.75" customHeight="1" x14ac:dyDescent="0.35">
      <c r="A23" s="80" t="s">
        <v>159</v>
      </c>
      <c r="B23" s="52"/>
      <c r="C23" s="46" t="s">
        <v>30</v>
      </c>
      <c r="D23" s="53">
        <v>80.239999999999995</v>
      </c>
      <c r="E23" s="54">
        <f>H10*D23/1000</f>
        <v>6.5796799999999998</v>
      </c>
      <c r="F23" s="53"/>
      <c r="G23" s="54">
        <f>G19*F23/1000</f>
        <v>0</v>
      </c>
      <c r="H23" s="53">
        <v>50</v>
      </c>
      <c r="I23" s="54">
        <f>I19*H23/1000</f>
        <v>4.0999999999999996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10.679679999999999</v>
      </c>
      <c r="AI23" s="53">
        <v>52</v>
      </c>
      <c r="AJ23" s="56">
        <f>AH23*AI23</f>
        <v>555.34335999999996</v>
      </c>
      <c r="AK23" s="48">
        <f>(D23+F23+H23+L23+N23+P23+R23+T23+V23+X23+AB23+AD23+AF23+J23+Z23)/1000</f>
        <v>0.13024000000000002</v>
      </c>
      <c r="AL23" s="56">
        <f>AI23*AK23</f>
        <v>6.7724800000000016</v>
      </c>
      <c r="AM23" s="2"/>
    </row>
    <row r="24" spans="1:40" ht="24.75" customHeight="1" x14ac:dyDescent="0.35">
      <c r="A24" s="79" t="s">
        <v>53</v>
      </c>
      <c r="B24" s="52"/>
      <c r="C24" s="52" t="s">
        <v>30</v>
      </c>
      <c r="D24" s="53">
        <v>4.5</v>
      </c>
      <c r="E24" s="54">
        <f>H10*D24/1000</f>
        <v>0.36899999999999999</v>
      </c>
      <c r="F24" s="53"/>
      <c r="G24" s="54">
        <f>G19*F24/1000</f>
        <v>0</v>
      </c>
      <c r="H24" s="53">
        <v>11</v>
      </c>
      <c r="I24" s="54">
        <f>I19*H24/1000</f>
        <v>0.90200000000000002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/>
      <c r="S24" s="54">
        <f>S19*R24/1000</f>
        <v>0</v>
      </c>
      <c r="T24" s="53"/>
      <c r="U24" s="54">
        <f>U19*T24/1000</f>
        <v>0</v>
      </c>
      <c r="V24" s="53">
        <v>13.5</v>
      </c>
      <c r="W24" s="54">
        <f>W19*V24/1000</f>
        <v>1.107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>
        <v>9.6</v>
      </c>
      <c r="AE24" s="54">
        <f>AE19*AD24/1000</f>
        <v>0.7871999999999999</v>
      </c>
      <c r="AF24" s="53">
        <v>11</v>
      </c>
      <c r="AG24" s="54">
        <f>AG19*AF24/1000</f>
        <v>0.90200000000000002</v>
      </c>
      <c r="AH24" s="55">
        <f>(E24+G24+I24+M24+O24+Q24+S24+U24+W24+Y24+AC24+AE24+AG24+K24+AA24)</f>
        <v>4.0671999999999997</v>
      </c>
      <c r="AI24" s="53">
        <v>65</v>
      </c>
      <c r="AJ24" s="56">
        <f>AH24*AI24</f>
        <v>264.36799999999999</v>
      </c>
      <c r="AK24" s="48">
        <f>(D24+F24+H24+L24+N24+P24+R24+T24+V24+X24+AB24+AD24+AF24+J24+Z24)/1000</f>
        <v>4.9599999999999998E-2</v>
      </c>
      <c r="AL24" s="56">
        <f>AI24*AK24</f>
        <v>3.2239999999999998</v>
      </c>
      <c r="AM24" s="2"/>
    </row>
    <row r="25" spans="1:40" ht="37.5" customHeight="1" x14ac:dyDescent="0.35">
      <c r="A25" s="80" t="s">
        <v>158</v>
      </c>
      <c r="B25" s="52"/>
      <c r="C25" s="46" t="s">
        <v>30</v>
      </c>
      <c r="D25" s="53">
        <v>3.75</v>
      </c>
      <c r="E25" s="54">
        <f>H10*D25/1000</f>
        <v>0.3075</v>
      </c>
      <c r="F25" s="53">
        <v>5</v>
      </c>
      <c r="G25" s="54">
        <f>G19*F25/1000</f>
        <v>0.41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>
        <v>5</v>
      </c>
      <c r="S25" s="54">
        <f>S19*R25/1000</f>
        <v>0.41</v>
      </c>
      <c r="T25" s="53">
        <v>3.8</v>
      </c>
      <c r="U25" s="54">
        <f>U19*T25/1000</f>
        <v>0.31159999999999999</v>
      </c>
      <c r="V25" s="53"/>
      <c r="W25" s="54">
        <f>W19*V25/1000</f>
        <v>0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>
        <v>0.25</v>
      </c>
      <c r="AE25" s="54">
        <f>AE19*AD25/1000</f>
        <v>2.0500000000000001E-2</v>
      </c>
      <c r="AF25" s="53"/>
      <c r="AG25" s="54">
        <f>AG19*AF25/1000</f>
        <v>0</v>
      </c>
      <c r="AH25" s="55">
        <f>(E25+G25+I25+M25+O25+Q25+S25+U25+W25+Y25+AC25+AE25+AG25+K25+AA25)</f>
        <v>1.4595999999999998</v>
      </c>
      <c r="AI25" s="53">
        <v>500</v>
      </c>
      <c r="AJ25" s="56">
        <f>AH25*AI25</f>
        <v>729.79999999999984</v>
      </c>
      <c r="AK25" s="48">
        <f>(D25+F25+H25+L25+N25+P25+R25+T25+V25+X25+AB25+AD25+AF25+J25+Z25)/1000</f>
        <v>1.78E-2</v>
      </c>
      <c r="AL25" s="56">
        <f>AI25*AK25</f>
        <v>8.9</v>
      </c>
      <c r="AM25" s="2"/>
    </row>
    <row r="26" spans="1:40" ht="44.25" customHeight="1" x14ac:dyDescent="0.35">
      <c r="A26" s="80" t="s">
        <v>130</v>
      </c>
      <c r="B26" s="52"/>
      <c r="C26" s="52" t="s">
        <v>30</v>
      </c>
      <c r="D26" s="53"/>
      <c r="E26" s="54">
        <f>H10*D26/1000</f>
        <v>0</v>
      </c>
      <c r="F26" s="53">
        <v>20</v>
      </c>
      <c r="G26" s="54">
        <f>G19*F26/1000</f>
        <v>1.64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>
        <v>10</v>
      </c>
      <c r="S26" s="54">
        <f>S19*R26/1000</f>
        <v>0.82</v>
      </c>
      <c r="T26" s="53"/>
      <c r="U26" s="54">
        <f>U19*T26/1000</f>
        <v>0</v>
      </c>
      <c r="V26" s="53"/>
      <c r="W26" s="54">
        <f>W19*V26/1000</f>
        <v>0</v>
      </c>
      <c r="X26" s="53">
        <v>42.44</v>
      </c>
      <c r="Y26" s="54">
        <f>Y19*X26/1000</f>
        <v>3.4800800000000001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5.94008</v>
      </c>
      <c r="AI26" s="53">
        <v>26</v>
      </c>
      <c r="AJ26" s="56">
        <f>AH26*AI26</f>
        <v>154.44208</v>
      </c>
      <c r="AK26" s="48">
        <f>(D26+F26+H26+L26+N26+P26+R26+T26+V26+X26+AB26+AD26+AF26+J26+Z26)/1000</f>
        <v>7.2440000000000004E-2</v>
      </c>
      <c r="AL26" s="56">
        <f>AI26*AK26</f>
        <v>1.8834400000000002</v>
      </c>
      <c r="AM26" s="2"/>
    </row>
    <row r="27" spans="1:40" ht="59.25" customHeight="1" x14ac:dyDescent="0.35">
      <c r="A27" s="80" t="s">
        <v>234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>
        <v>32.200000000000003</v>
      </c>
      <c r="AA27" s="54">
        <f>AA19*Z27/1000</f>
        <v>2.6404000000000001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2.6404000000000001</v>
      </c>
      <c r="AI27" s="57">
        <v>28</v>
      </c>
      <c r="AJ27" s="56">
        <f>AH27*AI27</f>
        <v>73.931200000000004</v>
      </c>
      <c r="AK27" s="48">
        <f>(D27+F27+H27+L27+N27+P27+R27+T27+V27+X27+AB27+AD27+AF27+J27+Z27)/1000</f>
        <v>3.2199999999999999E-2</v>
      </c>
      <c r="AL27" s="56">
        <f>AI27*AK27</f>
        <v>0.90159999999999996</v>
      </c>
      <c r="AM27" s="2"/>
    </row>
    <row r="28" spans="1:40" ht="27" customHeight="1" x14ac:dyDescent="0.35">
      <c r="A28" s="79" t="s">
        <v>128</v>
      </c>
      <c r="B28" s="52"/>
      <c r="C28" s="52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0.5</v>
      </c>
      <c r="I28" s="54">
        <f>I19*H28/1000</f>
        <v>4.1000000000000002E-2</v>
      </c>
      <c r="J28" s="53"/>
      <c r="K28" s="54">
        <f>K19*J28/1000</f>
        <v>0</v>
      </c>
      <c r="L28" s="53"/>
      <c r="M28" s="54">
        <f>M19*L28/1000</f>
        <v>0</v>
      </c>
      <c r="N28" s="57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>
        <v>0.5</v>
      </c>
      <c r="AG28" s="54">
        <f>AG19*AF28/1000</f>
        <v>4.1000000000000002E-2</v>
      </c>
      <c r="AH28" s="55">
        <f>(E28+G28+I28+M28+O28+Q28+S28+U28+W28+Y28+AC28+AE28+AG28+K28+AA28)</f>
        <v>8.2000000000000003E-2</v>
      </c>
      <c r="AI28" s="53">
        <v>450</v>
      </c>
      <c r="AJ28" s="56">
        <v>690</v>
      </c>
      <c r="AK28" s="48">
        <f>(D28+F28+H28+L28+N28+P28+R28+T28+V28+X28+AB28+AD28+AF28+J28+Z28)/1000</f>
        <v>1E-3</v>
      </c>
      <c r="AL28" s="56">
        <f>AI28*AK28</f>
        <v>0.45</v>
      </c>
      <c r="AM28" s="2"/>
    </row>
    <row r="29" spans="1:40" ht="27.75" customHeight="1" x14ac:dyDescent="0.35">
      <c r="A29" s="79" t="s">
        <v>151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/>
      <c r="M29" s="54">
        <f>M19*L29/1000</f>
        <v>0</v>
      </c>
      <c r="N29" s="53"/>
      <c r="O29" s="54">
        <f>O19*N29/1000</f>
        <v>0</v>
      </c>
      <c r="P29" s="53">
        <v>15</v>
      </c>
      <c r="Q29" s="54">
        <f>Q19*P29/1000</f>
        <v>1.23</v>
      </c>
      <c r="R29" s="53"/>
      <c r="S29" s="54">
        <f>S19*R29/1000</f>
        <v>0</v>
      </c>
      <c r="T29" s="53">
        <v>1.3</v>
      </c>
      <c r="U29" s="54">
        <f>U19*T29/1000</f>
        <v>0.10660000000000001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>
        <v>34.6</v>
      </c>
      <c r="AE29" s="54">
        <f>AE19*AD29/1000</f>
        <v>2.8372000000000002</v>
      </c>
      <c r="AF29" s="53"/>
      <c r="AG29" s="54">
        <f>AF29*AG19/1000</f>
        <v>0</v>
      </c>
      <c r="AH29" s="55">
        <f>(E29+G29+I29+M29+O29+Q29+S29+U29+W29+Y29+AC29+AE29+AG29+K29+AA29)</f>
        <v>4.1738</v>
      </c>
      <c r="AI29" s="53">
        <v>38</v>
      </c>
      <c r="AJ29" s="56">
        <f>AH29*AI29</f>
        <v>158.6044</v>
      </c>
      <c r="AK29" s="48">
        <f>(D29+F29+H29+L29+N29+P29+R29+T29+V29+X29+AB29+AD29+AF29+J29+Z29)/1000</f>
        <v>5.0900000000000008E-2</v>
      </c>
      <c r="AL29" s="56">
        <f>AI29*AK29</f>
        <v>1.9342000000000004</v>
      </c>
      <c r="AM29" s="2"/>
    </row>
    <row r="30" spans="1:40" ht="24.75" customHeight="1" x14ac:dyDescent="0.35">
      <c r="A30" s="79" t="s">
        <v>48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/>
      <c r="M30" s="54">
        <f>M19*L30/1000</f>
        <v>0</v>
      </c>
      <c r="N30" s="53"/>
      <c r="O30" s="54">
        <f>O19*N30/1000</f>
        <v>0</v>
      </c>
      <c r="P30" s="53">
        <v>10</v>
      </c>
      <c r="Q30" s="54">
        <f>Q19*P30/1000</f>
        <v>0.82</v>
      </c>
      <c r="R30" s="53"/>
      <c r="S30" s="54">
        <f>S19*R30/1000</f>
        <v>0</v>
      </c>
      <c r="T30" s="53">
        <v>5</v>
      </c>
      <c r="U30" s="54">
        <f>U19*T30/1000</f>
        <v>0.41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AG19*AF30/1000</f>
        <v>0</v>
      </c>
      <c r="AH30" s="55">
        <f>(E30+G30+I30+M30+O30+Q30+S30+U30+W30+Y30+AC30+AE30+AG30+K30+AA30)</f>
        <v>1.23</v>
      </c>
      <c r="AI30" s="53">
        <v>35</v>
      </c>
      <c r="AJ30" s="56">
        <f>AH30*AI30</f>
        <v>43.05</v>
      </c>
      <c r="AK30" s="48">
        <f>(D30+F30+H30+L30+N30+P30+R30+T30+V30+X30+AB30+AD30+AF30+J30+Z30)/1000</f>
        <v>1.4999999999999999E-2</v>
      </c>
      <c r="AL30" s="56">
        <f>AI30*AK30</f>
        <v>0.52500000000000002</v>
      </c>
      <c r="AM30" s="2"/>
    </row>
    <row r="31" spans="1:40" ht="24.75" customHeight="1" x14ac:dyDescent="0.35">
      <c r="A31" s="79" t="s">
        <v>57</v>
      </c>
      <c r="B31" s="52"/>
      <c r="C31" s="52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/>
      <c r="M31" s="54">
        <f>M19*L31/1000</f>
        <v>0</v>
      </c>
      <c r="N31" s="53"/>
      <c r="O31" s="54">
        <f>O19*N31/1000</f>
        <v>0</v>
      </c>
      <c r="P31" s="53">
        <v>12.6</v>
      </c>
      <c r="Q31" s="54">
        <f>Q19*P31/1000</f>
        <v>1.0332000000000001</v>
      </c>
      <c r="R31" s="53"/>
      <c r="S31" s="54">
        <f>S19*R31/1000</f>
        <v>0</v>
      </c>
      <c r="T31" s="53">
        <v>2.6</v>
      </c>
      <c r="U31" s="54">
        <f>U19*T31/1000</f>
        <v>0.21320000000000003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1.2464000000000002</v>
      </c>
      <c r="AI31" s="53">
        <v>43</v>
      </c>
      <c r="AJ31" s="56">
        <f>AH31*AI31</f>
        <v>53.595200000000006</v>
      </c>
      <c r="AK31" s="48">
        <f>(D31+F31+H31+L31+N31+P31+R31+T31+V31+X31+AB31+AD31+AF31+J31+Z31)/1000</f>
        <v>1.52E-2</v>
      </c>
      <c r="AL31" s="56">
        <f>AI31*AK31</f>
        <v>0.65359999999999996</v>
      </c>
      <c r="AM31" s="2"/>
    </row>
    <row r="32" spans="1:40" ht="47.25" customHeight="1" x14ac:dyDescent="0.35">
      <c r="A32" s="80" t="s">
        <v>215</v>
      </c>
      <c r="B32" s="52"/>
      <c r="C32" s="46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>
        <v>4</v>
      </c>
      <c r="Q32" s="54">
        <f>Q19*P32/1000</f>
        <v>0.32800000000000001</v>
      </c>
      <c r="R32" s="53">
        <v>0.3</v>
      </c>
      <c r="S32" s="54">
        <f>S19*R32/1000</f>
        <v>2.4599999999999997E-2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>
        <v>1.4</v>
      </c>
      <c r="AE32" s="54">
        <f>AE19*AD32/1000</f>
        <v>0.1148</v>
      </c>
      <c r="AF32" s="53"/>
      <c r="AG32" s="54">
        <f>AG19*AF32/1000</f>
        <v>0</v>
      </c>
      <c r="AH32" s="55">
        <f>(E32+G32+I32+M32+O32+Q32+S32+U32+W32+Y32+AC32+AE32+AG32+K32+AA32)</f>
        <v>0.46740000000000004</v>
      </c>
      <c r="AI32" s="53">
        <v>117</v>
      </c>
      <c r="AJ32" s="56">
        <f>AH32*AI32</f>
        <v>54.685800000000008</v>
      </c>
      <c r="AK32" s="48">
        <f>(D32+F32+H32+L32+N32+P32+R32+T32+V32+X32+AB32+AD32+AF32+J32+Z32)/1000</f>
        <v>5.6999999999999993E-3</v>
      </c>
      <c r="AL32" s="56">
        <f>AI32*AK32</f>
        <v>0.66689999999999994</v>
      </c>
      <c r="AM32" s="2"/>
    </row>
    <row r="33" spans="1:39" ht="54.75" customHeight="1" x14ac:dyDescent="0.35">
      <c r="A33" s="80" t="s">
        <v>233</v>
      </c>
      <c r="B33" s="52"/>
      <c r="C33" s="46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/>
      <c r="Q33" s="54">
        <f>Q19*P33/1000</f>
        <v>0</v>
      </c>
      <c r="R33" s="53">
        <v>119.16</v>
      </c>
      <c r="S33" s="54">
        <f>S19*R33/1000</f>
        <v>9.7711199999999998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9.7711199999999998</v>
      </c>
      <c r="AI33" s="53">
        <v>290</v>
      </c>
      <c r="AJ33" s="56">
        <f>AH33*AI33</f>
        <v>2833.6248000000001</v>
      </c>
      <c r="AK33" s="48">
        <f>(D33+F33+H33+L33+N33+P33+R33+T33+V33+X33+AB33+AD33+AF33+J33+Z33)/1000</f>
        <v>0.11916</v>
      </c>
      <c r="AL33" s="56">
        <f>AI33*AK33</f>
        <v>34.556400000000004</v>
      </c>
      <c r="AM33" s="2"/>
    </row>
    <row r="34" spans="1:39" ht="30.75" customHeight="1" x14ac:dyDescent="0.35">
      <c r="A34" s="79" t="s">
        <v>67</v>
      </c>
      <c r="B34" s="52"/>
      <c r="C34" s="46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3"/>
      <c r="S34" s="54">
        <f>S19*R34/1000</f>
        <v>0</v>
      </c>
      <c r="T34" s="53">
        <v>131.37</v>
      </c>
      <c r="U34" s="73">
        <f>U19*T34/1000</f>
        <v>10.77234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10.77234</v>
      </c>
      <c r="AI34" s="53">
        <v>41</v>
      </c>
      <c r="AJ34" s="56">
        <f>AH34*AI34</f>
        <v>441.66593999999998</v>
      </c>
      <c r="AK34" s="48">
        <f>(D34+F34+H34+L34+N34+P34+R34+T34+V34+X34+AB34+AD34+AF34+J34+Z34)/1000</f>
        <v>0.13137000000000001</v>
      </c>
      <c r="AL34" s="56">
        <f>AI34*AK34</f>
        <v>5.3861700000000008</v>
      </c>
      <c r="AM34" s="2"/>
    </row>
    <row r="35" spans="1:39" ht="23.25" customHeight="1" x14ac:dyDescent="0.35">
      <c r="A35" s="79" t="s">
        <v>49</v>
      </c>
      <c r="B35" s="52"/>
      <c r="C35" s="52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/>
      <c r="O35" s="54">
        <f>O19*N35/1000</f>
        <v>0</v>
      </c>
      <c r="P35" s="53"/>
      <c r="Q35" s="54">
        <f>Q19*P35/1000</f>
        <v>0</v>
      </c>
      <c r="R35" s="54"/>
      <c r="S35" s="54">
        <f>S19*R35/1000</f>
        <v>0</v>
      </c>
      <c r="T35" s="53">
        <v>2.6</v>
      </c>
      <c r="U35" s="54">
        <f>U19*T35/1000</f>
        <v>0.21320000000000003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0.21320000000000003</v>
      </c>
      <c r="AI35" s="53">
        <v>285</v>
      </c>
      <c r="AJ35" s="56">
        <f>AH35*AI35</f>
        <v>60.762000000000008</v>
      </c>
      <c r="AK35" s="48">
        <f>(D35+F35+H35+L35+N35+P35+R35+T35+V35+X35+AB35+AD35+AF35+J35+Z35)/1000</f>
        <v>2.5999999999999999E-3</v>
      </c>
      <c r="AL35" s="56">
        <f>AI35*AK35</f>
        <v>0.74099999999999999</v>
      </c>
      <c r="AM35" s="2"/>
    </row>
    <row r="36" spans="1:39" ht="36.75" customHeight="1" x14ac:dyDescent="0.35">
      <c r="A36" s="80" t="s">
        <v>232</v>
      </c>
      <c r="B36" s="52"/>
      <c r="C36" s="46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/>
      <c r="U36" s="54">
        <f>U19*T36/1000</f>
        <v>0</v>
      </c>
      <c r="V36" s="53">
        <v>22.5</v>
      </c>
      <c r="W36" s="54">
        <f>W19*V36/1000</f>
        <v>1.845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1.845</v>
      </c>
      <c r="AI36" s="53">
        <v>285</v>
      </c>
      <c r="AJ36" s="56">
        <f>AH36*AI36</f>
        <v>525.82500000000005</v>
      </c>
      <c r="AK36" s="48">
        <f>(D36+F36+H36+L36+N36+P36+R36+T36+V36+X36+AB36+AD36+AF36+J36+Z36)/1000</f>
        <v>2.2499999999999999E-2</v>
      </c>
      <c r="AL36" s="56">
        <f>AI36*AK36</f>
        <v>6.4124999999999996</v>
      </c>
      <c r="AM36" s="2"/>
    </row>
    <row r="37" spans="1:39" ht="23.25" customHeight="1" x14ac:dyDescent="0.35">
      <c r="A37" s="80" t="s">
        <v>179</v>
      </c>
      <c r="B37" s="52"/>
      <c r="C37" s="46"/>
      <c r="D37" s="53"/>
      <c r="E37" s="54"/>
      <c r="F37" s="53"/>
      <c r="G37" s="54"/>
      <c r="H37" s="53"/>
      <c r="I37" s="54"/>
      <c r="J37" s="53"/>
      <c r="K37" s="54"/>
      <c r="L37" s="53"/>
      <c r="M37" s="54"/>
      <c r="N37" s="53"/>
      <c r="O37" s="54"/>
      <c r="P37" s="53"/>
      <c r="Q37" s="54"/>
      <c r="R37" s="53">
        <v>10</v>
      </c>
      <c r="S37" s="54">
        <v>0.82</v>
      </c>
      <c r="T37" s="53"/>
      <c r="U37" s="54"/>
      <c r="V37" s="53"/>
      <c r="W37" s="54"/>
      <c r="X37" s="53"/>
      <c r="Y37" s="54"/>
      <c r="Z37" s="53"/>
      <c r="AA37" s="54"/>
      <c r="AB37" s="53"/>
      <c r="AC37" s="54"/>
      <c r="AD37" s="53"/>
      <c r="AE37" s="54"/>
      <c r="AF37" s="53"/>
      <c r="AG37" s="54"/>
      <c r="AH37" s="55">
        <v>0.82</v>
      </c>
      <c r="AI37" s="53">
        <v>110</v>
      </c>
      <c r="AJ37" s="56">
        <v>76</v>
      </c>
      <c r="AK37" s="48">
        <v>0.01</v>
      </c>
      <c r="AL37" s="56">
        <v>1.1000000000000001</v>
      </c>
      <c r="AM37" s="2"/>
    </row>
    <row r="38" spans="1:39" ht="27" customHeight="1" x14ac:dyDescent="0.35">
      <c r="A38" s="79" t="s">
        <v>60</v>
      </c>
      <c r="B38" s="52"/>
      <c r="C38" s="52" t="s">
        <v>30</v>
      </c>
      <c r="D38" s="53"/>
      <c r="E38" s="54">
        <f>H10*D38/1000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3"/>
      <c r="S38" s="54">
        <f>S19*R38/1000</f>
        <v>0</v>
      </c>
      <c r="T38" s="53"/>
      <c r="U38" s="54">
        <f>U19*T38/1000</f>
        <v>0</v>
      </c>
      <c r="V38" s="53">
        <v>0.18</v>
      </c>
      <c r="W38" s="54">
        <f>W19*V38/1000</f>
        <v>1.4760000000000001E-2</v>
      </c>
      <c r="X38" s="53"/>
      <c r="Y38" s="54">
        <f>Y19*X38/1000</f>
        <v>0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>(E38+G38+I38+M38+O38+Q38+S38+U38+W38+Y38+AC38+AE38+AG38+K38+AA38)</f>
        <v>1.4760000000000001E-2</v>
      </c>
      <c r="AI38" s="53">
        <v>400</v>
      </c>
      <c r="AJ38" s="56">
        <f>AH38*AI38</f>
        <v>5.9039999999999999</v>
      </c>
      <c r="AK38" s="48">
        <f>(D38+F38+H38+L38+N38+P38+R38+T38+V38+X38+AB38+AD38+AF38+J38+Z38)/1000</f>
        <v>1.7999999999999998E-4</v>
      </c>
      <c r="AL38" s="56">
        <f>AI38*AK38</f>
        <v>7.1999999999999995E-2</v>
      </c>
      <c r="AM38" s="2"/>
    </row>
    <row r="39" spans="1:39" ht="54.75" customHeight="1" x14ac:dyDescent="0.35">
      <c r="A39" s="130" t="s">
        <v>231</v>
      </c>
      <c r="B39" s="52"/>
      <c r="C39" s="46"/>
      <c r="D39" s="53"/>
      <c r="E39" s="54"/>
      <c r="F39" s="53"/>
      <c r="G39" s="54"/>
      <c r="H39" s="53"/>
      <c r="I39" s="54"/>
      <c r="J39" s="53"/>
      <c r="K39" s="54"/>
      <c r="L39" s="53"/>
      <c r="M39" s="54"/>
      <c r="N39" s="53">
        <v>158.54</v>
      </c>
      <c r="O39" s="54">
        <v>13</v>
      </c>
      <c r="P39" s="53"/>
      <c r="Q39" s="54"/>
      <c r="R39" s="53"/>
      <c r="S39" s="54"/>
      <c r="T39" s="53"/>
      <c r="U39" s="54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5">
        <v>13</v>
      </c>
      <c r="AI39" s="53">
        <v>100</v>
      </c>
      <c r="AJ39" s="56">
        <v>799.96</v>
      </c>
      <c r="AK39" s="48">
        <v>0.189</v>
      </c>
      <c r="AL39" s="56">
        <v>15.09</v>
      </c>
      <c r="AM39" s="2"/>
    </row>
    <row r="40" spans="1:39" ht="42" customHeight="1" x14ac:dyDescent="0.35">
      <c r="A40" s="80" t="s">
        <v>230</v>
      </c>
      <c r="B40" s="52"/>
      <c r="C40" s="46" t="s">
        <v>30</v>
      </c>
      <c r="D40" s="53"/>
      <c r="E40" s="54">
        <f>H10*D40/1000</f>
        <v>0</v>
      </c>
      <c r="F40" s="53"/>
      <c r="G40" s="54">
        <f>G19*F40/1000</f>
        <v>0</v>
      </c>
      <c r="H40" s="154"/>
      <c r="I40" s="54">
        <f>I19*H40/1000</f>
        <v>0</v>
      </c>
      <c r="J40" s="53"/>
      <c r="K40" s="54">
        <f>K19*J40/1000</f>
        <v>0</v>
      </c>
      <c r="L40" s="53"/>
      <c r="M40" s="54">
        <f>M19*L40/1000</f>
        <v>0</v>
      </c>
      <c r="N40" s="53"/>
      <c r="O40" s="54">
        <f>O19*N40/1000</f>
        <v>0</v>
      </c>
      <c r="P40" s="53"/>
      <c r="Q40" s="54">
        <f>Q19*P40/1000</f>
        <v>0</v>
      </c>
      <c r="R40" s="53"/>
      <c r="S40" s="54">
        <f>S19*R40/1000</f>
        <v>0</v>
      </c>
      <c r="T40" s="53"/>
      <c r="U40" s="54">
        <f>U19*T40/1000</f>
        <v>0</v>
      </c>
      <c r="V40" s="53"/>
      <c r="W40" s="54">
        <f>W19*V40/1000</f>
        <v>0</v>
      </c>
      <c r="X40" s="53"/>
      <c r="Y40" s="54">
        <f>Y19*X40/1000</f>
        <v>0</v>
      </c>
      <c r="Z40" s="53"/>
      <c r="AA40" s="54">
        <f>AA19*Z40/1000</f>
        <v>0</v>
      </c>
      <c r="AB40" s="53"/>
      <c r="AC40" s="54">
        <f>AC19*AB40/1000</f>
        <v>0</v>
      </c>
      <c r="AD40" s="53">
        <v>1</v>
      </c>
      <c r="AE40" s="54">
        <f>AE19*AD40/1000</f>
        <v>8.2000000000000003E-2</v>
      </c>
      <c r="AF40" s="53"/>
      <c r="AG40" s="54">
        <f>AG19*AF40/1000</f>
        <v>0</v>
      </c>
      <c r="AH40" s="55">
        <f>(E40+G40+I40+M40+O40+Q40+S40+U40+W40+Y40+AC40+AE40+AG40+K40+AA40)</f>
        <v>8.2000000000000003E-2</v>
      </c>
      <c r="AI40" s="53">
        <v>320</v>
      </c>
      <c r="AJ40" s="56">
        <f>AH40*AI40</f>
        <v>26.240000000000002</v>
      </c>
      <c r="AK40" s="48">
        <f>(D40+F40+H40+L40+N40+P40+R40+T40+V40+X40+AB40+AD40+AF40+J40+Z40)/1000</f>
        <v>1E-3</v>
      </c>
      <c r="AL40" s="56">
        <f>AI40*AK40</f>
        <v>0.32</v>
      </c>
      <c r="AM40" s="2"/>
    </row>
    <row r="41" spans="1:39" ht="29.25" customHeight="1" x14ac:dyDescent="0.35">
      <c r="A41" s="80" t="s">
        <v>82</v>
      </c>
      <c r="B41" s="52"/>
      <c r="C41" s="46" t="s">
        <v>30</v>
      </c>
      <c r="D41" s="53"/>
      <c r="E41" s="54">
        <f>H12*D41/1000</f>
        <v>0</v>
      </c>
      <c r="F41" s="53"/>
      <c r="G41" s="54">
        <f>G21*F41/1000</f>
        <v>0</v>
      </c>
      <c r="H41" s="53"/>
      <c r="I41" s="54">
        <f>I21*H41/1000</f>
        <v>0</v>
      </c>
      <c r="J41" s="53"/>
      <c r="K41" s="54">
        <f>K21*J41/1000</f>
        <v>0</v>
      </c>
      <c r="L41" s="53"/>
      <c r="M41" s="54">
        <f>M21*L41/1000</f>
        <v>0</v>
      </c>
      <c r="N41" s="53"/>
      <c r="O41" s="54">
        <f>O21*N41/1000</f>
        <v>0</v>
      </c>
      <c r="P41" s="53">
        <v>5</v>
      </c>
      <c r="Q41" s="54">
        <v>0.41</v>
      </c>
      <c r="R41" s="53"/>
      <c r="S41" s="54">
        <f>S21*R41/1000</f>
        <v>0</v>
      </c>
      <c r="T41" s="53"/>
      <c r="U41" s="54">
        <f>U21*T41/1000</f>
        <v>0</v>
      </c>
      <c r="V41" s="53"/>
      <c r="W41" s="54">
        <v>0</v>
      </c>
      <c r="X41" s="53"/>
      <c r="Y41" s="54">
        <f>Y21*X41/1000</f>
        <v>0</v>
      </c>
      <c r="Z41" s="53"/>
      <c r="AA41" s="54">
        <f>AA21*Z41/1000</f>
        <v>0</v>
      </c>
      <c r="AB41" s="53"/>
      <c r="AC41" s="54">
        <v>0</v>
      </c>
      <c r="AD41" s="53"/>
      <c r="AE41" s="54">
        <f>AE21*AD41/1000</f>
        <v>0</v>
      </c>
      <c r="AF41" s="53"/>
      <c r="AG41" s="54">
        <f>AG21*AF41/1000</f>
        <v>0</v>
      </c>
      <c r="AH41" s="55">
        <v>0.41</v>
      </c>
      <c r="AI41" s="53">
        <v>17</v>
      </c>
      <c r="AJ41" s="56">
        <f>AH41*AI41</f>
        <v>6.97</v>
      </c>
      <c r="AK41" s="48">
        <f>(D41+F41+H41+L41+N41+P41+R41+T41+V41+X41+AB41+AD41+AF41+J41+Z41)/1000</f>
        <v>5.0000000000000001E-3</v>
      </c>
      <c r="AL41" s="56">
        <f>AI41*AK41</f>
        <v>8.5000000000000006E-2</v>
      </c>
      <c r="AM41" s="2"/>
    </row>
    <row r="42" spans="1:39" ht="30.75" hidden="1" customHeight="1" x14ac:dyDescent="0.35">
      <c r="A42" s="51"/>
      <c r="B42" s="52"/>
      <c r="C42" s="46" t="s">
        <v>30</v>
      </c>
      <c r="D42" s="53"/>
      <c r="E42" s="54">
        <f>$E$38</f>
        <v>0</v>
      </c>
      <c r="F42" s="53"/>
      <c r="G42" s="54">
        <f>G23*F42/1000</f>
        <v>0</v>
      </c>
      <c r="H42" s="53"/>
      <c r="I42" s="54">
        <f>I23*H42/1000</f>
        <v>0</v>
      </c>
      <c r="J42" s="53"/>
      <c r="K42" s="54">
        <f>K23*J42/1000</f>
        <v>0</v>
      </c>
      <c r="L42" s="53"/>
      <c r="M42" s="54">
        <f>L42*M19/1000</f>
        <v>0</v>
      </c>
      <c r="N42" s="53"/>
      <c r="O42" s="54">
        <f>O23*N42/1000</f>
        <v>0</v>
      </c>
      <c r="P42" s="53"/>
      <c r="Q42" s="54">
        <f>Q23*P42/1000</f>
        <v>0</v>
      </c>
      <c r="R42" s="53"/>
      <c r="S42" s="54">
        <v>0</v>
      </c>
      <c r="T42" s="53"/>
      <c r="U42" s="54">
        <f>U23*T42/1000</f>
        <v>0</v>
      </c>
      <c r="V42" s="53"/>
      <c r="W42" s="54">
        <f>W23*V42/1000</f>
        <v>0</v>
      </c>
      <c r="X42" s="53"/>
      <c r="Y42" s="54">
        <f>Y23*X42/1000</f>
        <v>0</v>
      </c>
      <c r="Z42" s="53"/>
      <c r="AA42" s="54">
        <f>AA23*Z42/1000</f>
        <v>0</v>
      </c>
      <c r="AB42" s="53"/>
      <c r="AC42" s="54">
        <f>AC23*AB42/1000</f>
        <v>0</v>
      </c>
      <c r="AD42" s="53"/>
      <c r="AE42" s="54">
        <f>AE23*AD42/1000</f>
        <v>0</v>
      </c>
      <c r="AF42" s="53"/>
      <c r="AG42" s="54">
        <f>AG23*AF42/1000</f>
        <v>0</v>
      </c>
      <c r="AH42" s="55">
        <v>0</v>
      </c>
      <c r="AI42" s="53"/>
      <c r="AJ42" s="56">
        <f>AH42*AI42</f>
        <v>0</v>
      </c>
      <c r="AK42" s="48">
        <v>1.5</v>
      </c>
      <c r="AL42" s="56">
        <f>AJ42/AH19</f>
        <v>0</v>
      </c>
      <c r="AM42" s="2"/>
    </row>
    <row r="44" spans="1:39" ht="10.5" customHeight="1" x14ac:dyDescent="0.25"/>
    <row r="45" spans="1:39" ht="50.25" hidden="1" customHeight="1" x14ac:dyDescent="0.25"/>
    <row r="46" spans="1:39" hidden="1" x14ac:dyDescent="0.25"/>
    <row r="47" spans="1:39" hidden="1" x14ac:dyDescent="0.25"/>
    <row r="48" spans="1:39" hidden="1" x14ac:dyDescent="0.25"/>
    <row r="49" spans="1:35" hidden="1" x14ac:dyDescent="0.25"/>
    <row r="50" spans="1:35" hidden="1" x14ac:dyDescent="0.25"/>
    <row r="51" spans="1:35" hidden="1" x14ac:dyDescent="0.25"/>
    <row r="52" spans="1:35" hidden="1" x14ac:dyDescent="0.25"/>
    <row r="53" spans="1:35" hidden="1" x14ac:dyDescent="0.25"/>
    <row r="54" spans="1:35" hidden="1" x14ac:dyDescent="0.25"/>
    <row r="55" spans="1:35" hidden="1" x14ac:dyDescent="0.25"/>
    <row r="56" spans="1:35" hidden="1" x14ac:dyDescent="0.25"/>
    <row r="57" spans="1:35" hidden="1" x14ac:dyDescent="0.25"/>
    <row r="58" spans="1:35" hidden="1" x14ac:dyDescent="0.25"/>
    <row r="59" spans="1:35" hidden="1" x14ac:dyDescent="0.25"/>
    <row r="60" spans="1:35" hidden="1" x14ac:dyDescent="0.25"/>
    <row r="61" spans="1:35" hidden="1" x14ac:dyDescent="0.25"/>
    <row r="62" spans="1:35" hidden="1" x14ac:dyDescent="0.25"/>
    <row r="63" spans="1:35" ht="39" customHeight="1" x14ac:dyDescent="0.7">
      <c r="A63" s="58" t="s">
        <v>32</v>
      </c>
      <c r="F63" s="69" t="s">
        <v>79</v>
      </c>
      <c r="Q63" s="58" t="s">
        <v>33</v>
      </c>
      <c r="X63" s="69" t="s">
        <v>44</v>
      </c>
      <c r="AA63" s="58"/>
      <c r="AI63" s="69"/>
    </row>
  </sheetData>
  <mergeCells count="77"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A15:B16"/>
    <mergeCell ref="C15:C18"/>
    <mergeCell ref="D16:M16"/>
    <mergeCell ref="N16:O16"/>
    <mergeCell ref="P16:AC16"/>
    <mergeCell ref="AD17:AE17"/>
    <mergeCell ref="P17:Q17"/>
    <mergeCell ref="R17:S17"/>
    <mergeCell ref="T17:U17"/>
    <mergeCell ref="V17:W17"/>
    <mergeCell ref="H14:L14"/>
    <mergeCell ref="M14:N14"/>
    <mergeCell ref="O14:P14"/>
    <mergeCell ref="Q14:R14"/>
    <mergeCell ref="Z17:AA17"/>
    <mergeCell ref="AB17:AC17"/>
    <mergeCell ref="X17:Y17"/>
    <mergeCell ref="C13:E13"/>
    <mergeCell ref="F13:G13"/>
    <mergeCell ref="H13:L13"/>
    <mergeCell ref="M13:N13"/>
    <mergeCell ref="O13:P13"/>
    <mergeCell ref="Q13:R13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F9:G9"/>
    <mergeCell ref="H9:L9"/>
    <mergeCell ref="M9:N9"/>
    <mergeCell ref="O9:P9"/>
    <mergeCell ref="Q11:R11"/>
    <mergeCell ref="T11:AD12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68" max="16383" man="1"/>
  </rowBreaks>
  <colBreaks count="2" manualBreakCount="2">
    <brk id="19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0"/>
  <sheetViews>
    <sheetView showGridLines="0" view="pageBreakPreview" topLeftCell="F1" zoomScale="60" zoomScaleNormal="60" zoomScalePageLayoutView="44" workbookViewId="0">
      <selection activeCell="A45" sqref="A45:XFD45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229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266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265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264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45391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75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84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9464.4695599999995</v>
      </c>
      <c r="P10" s="104"/>
      <c r="Q10" s="105">
        <f>SUM(AL20)</f>
        <v>112.67225666666666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9464.4695599999995</v>
      </c>
      <c r="P14" s="119"/>
      <c r="Q14" s="120">
        <f>SUM(AL20)</f>
        <v>112.67225666666666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27" t="s">
        <v>263</v>
      </c>
      <c r="E17" s="127"/>
      <c r="F17" s="121" t="s">
        <v>111</v>
      </c>
      <c r="G17" s="121"/>
      <c r="H17" s="121" t="s">
        <v>41</v>
      </c>
      <c r="I17" s="121"/>
      <c r="J17" s="121"/>
      <c r="K17" s="121"/>
      <c r="L17" s="156" t="s">
        <v>262</v>
      </c>
      <c r="M17" s="155"/>
      <c r="N17" s="121" t="s">
        <v>261</v>
      </c>
      <c r="O17" s="121"/>
      <c r="P17" s="121" t="s">
        <v>260</v>
      </c>
      <c r="Q17" s="121"/>
      <c r="R17" s="121" t="s">
        <v>259</v>
      </c>
      <c r="S17" s="121"/>
      <c r="T17" s="121" t="s">
        <v>258</v>
      </c>
      <c r="U17" s="121"/>
      <c r="V17" s="121" t="s">
        <v>257</v>
      </c>
      <c r="W17" s="121"/>
      <c r="X17" s="121" t="s">
        <v>164</v>
      </c>
      <c r="Y17" s="121"/>
      <c r="Z17" s="121" t="s">
        <v>45</v>
      </c>
      <c r="AA17" s="121"/>
      <c r="AB17" s="121"/>
      <c r="AC17" s="121"/>
      <c r="AD17" s="121" t="s">
        <v>256</v>
      </c>
      <c r="AE17" s="121"/>
      <c r="AF17" s="121" t="s">
        <v>255</v>
      </c>
      <c r="AG17" s="121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84</v>
      </c>
      <c r="F19" s="38"/>
      <c r="G19" s="38">
        <f>E19</f>
        <v>84</v>
      </c>
      <c r="H19" s="38"/>
      <c r="I19" s="38">
        <f>G19</f>
        <v>84</v>
      </c>
      <c r="J19" s="38"/>
      <c r="K19" s="38">
        <f>I19</f>
        <v>84</v>
      </c>
      <c r="L19" s="38"/>
      <c r="M19" s="38">
        <f>I19</f>
        <v>84</v>
      </c>
      <c r="N19" s="38"/>
      <c r="O19" s="38">
        <f>M19</f>
        <v>84</v>
      </c>
      <c r="P19" s="38"/>
      <c r="Q19" s="38">
        <f>H10</f>
        <v>84</v>
      </c>
      <c r="R19" s="38"/>
      <c r="S19" s="38">
        <f>Q19</f>
        <v>84</v>
      </c>
      <c r="T19" s="38"/>
      <c r="U19" s="38">
        <f>S19</f>
        <v>84</v>
      </c>
      <c r="V19" s="38"/>
      <c r="W19" s="38">
        <f>U19</f>
        <v>84</v>
      </c>
      <c r="X19" s="38"/>
      <c r="Y19" s="38">
        <f>W19</f>
        <v>84</v>
      </c>
      <c r="Z19" s="38"/>
      <c r="AA19" s="38">
        <f>W19</f>
        <v>84</v>
      </c>
      <c r="AB19" s="38"/>
      <c r="AC19" s="38">
        <f>Y19</f>
        <v>84</v>
      </c>
      <c r="AD19" s="38"/>
      <c r="AE19" s="38">
        <f>AC19</f>
        <v>84</v>
      </c>
      <c r="AF19" s="38"/>
      <c r="AG19" s="38">
        <f>AE19</f>
        <v>84</v>
      </c>
      <c r="AH19" s="38">
        <f>I19</f>
        <v>84</v>
      </c>
      <c r="AI19" s="38"/>
      <c r="AJ19" s="39">
        <f>SUM(AJ21:AJ46)</f>
        <v>9464.4695599999995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180</v>
      </c>
      <c r="E20" s="43">
        <f>E19*D20/1000</f>
        <v>15.12</v>
      </c>
      <c r="F20" s="42">
        <v>37.5</v>
      </c>
      <c r="G20" s="43">
        <f>G19*F20/1000</f>
        <v>3.15</v>
      </c>
      <c r="H20" s="42">
        <v>200</v>
      </c>
      <c r="I20" s="43">
        <f>I19*H20/1000</f>
        <v>16.8</v>
      </c>
      <c r="J20" s="42"/>
      <c r="K20" s="43">
        <f>K19*J20/1000</f>
        <v>0</v>
      </c>
      <c r="L20" s="42">
        <v>150</v>
      </c>
      <c r="M20" s="43">
        <f>M19*L20/1000</f>
        <v>12.6</v>
      </c>
      <c r="N20" s="42">
        <v>50</v>
      </c>
      <c r="O20" s="43">
        <f>O19*N20/1000</f>
        <v>4.2</v>
      </c>
      <c r="P20" s="42">
        <v>200</v>
      </c>
      <c r="Q20" s="43">
        <f>Q19*P20/1000</f>
        <v>16.8</v>
      </c>
      <c r="R20" s="42">
        <v>70</v>
      </c>
      <c r="S20" s="43">
        <f>S19*R20/1000</f>
        <v>5.88</v>
      </c>
      <c r="T20" s="42">
        <v>30</v>
      </c>
      <c r="U20" s="43">
        <f>U19*T20/1000</f>
        <v>2.52</v>
      </c>
      <c r="V20" s="42">
        <v>110</v>
      </c>
      <c r="W20" s="43">
        <f>W19*V20/1000</f>
        <v>9.24</v>
      </c>
      <c r="X20" s="42">
        <v>180</v>
      </c>
      <c r="Y20" s="43">
        <f>Y19*X20/1000</f>
        <v>15.12</v>
      </c>
      <c r="Z20" s="42">
        <v>31.43</v>
      </c>
      <c r="AA20" s="43">
        <f>AA19*Z20/1000</f>
        <v>2.64012</v>
      </c>
      <c r="AB20" s="42"/>
      <c r="AC20" s="43">
        <f>AC19*AB20/1000</f>
        <v>0</v>
      </c>
      <c r="AD20" s="42">
        <v>130</v>
      </c>
      <c r="AE20" s="43">
        <f>AE19*AD20/1000</f>
        <v>10.92</v>
      </c>
      <c r="AF20" s="42">
        <v>200</v>
      </c>
      <c r="AG20" s="43">
        <f>AG19*AF20/1000</f>
        <v>16.8</v>
      </c>
      <c r="AH20" s="44">
        <f>(E20+G20+I20+M20+O20+Q20+S20+U20+W20+Y20+AC20+AE20+AG20+K20+AA20)</f>
        <v>131.79012</v>
      </c>
      <c r="AI20" s="42"/>
      <c r="AJ20" s="45"/>
      <c r="AK20" s="43">
        <f>AH20/AH19</f>
        <v>1.5689299999999999</v>
      </c>
      <c r="AL20" s="45">
        <f>AJ19/AH19</f>
        <v>112.67225666666666</v>
      </c>
      <c r="AM20" s="2"/>
    </row>
    <row r="21" spans="1:40" ht="38.25" customHeight="1" thickTop="1" x14ac:dyDescent="0.35">
      <c r="A21" s="81" t="s">
        <v>254</v>
      </c>
      <c r="B21" s="46"/>
      <c r="C21" s="46" t="s">
        <v>30</v>
      </c>
      <c r="D21" s="47">
        <v>95.38</v>
      </c>
      <c r="E21" s="48">
        <f>H10*D21/1000</f>
        <v>8.0119199999999999</v>
      </c>
      <c r="F21" s="47"/>
      <c r="G21" s="48">
        <f>G19*F21/1000</f>
        <v>0</v>
      </c>
      <c r="H21" s="47">
        <v>100</v>
      </c>
      <c r="I21" s="48">
        <f>I19*H21/1000</f>
        <v>8.4</v>
      </c>
      <c r="J21" s="47"/>
      <c r="K21" s="48">
        <f>K19*J21/1000</f>
        <v>0</v>
      </c>
      <c r="L21" s="47">
        <v>158</v>
      </c>
      <c r="M21" s="48">
        <f>M19*L21/1000</f>
        <v>13.272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>
        <v>15</v>
      </c>
      <c r="AE21" s="48">
        <f>AE19*AD21/1000</f>
        <v>1.26</v>
      </c>
      <c r="AF21" s="47"/>
      <c r="AG21" s="48">
        <f>AG19*AF21/1000</f>
        <v>0</v>
      </c>
      <c r="AH21" s="49">
        <f>(E21+G21+I21+M21+O21+Q21+S21+U21+W21+Y21+AC21+AE21+AG21+K21+AA21)</f>
        <v>30.943920000000002</v>
      </c>
      <c r="AI21" s="47">
        <v>52</v>
      </c>
      <c r="AJ21" s="50">
        <f>AH21*AI21</f>
        <v>1609.08384</v>
      </c>
      <c r="AK21" s="48">
        <f>(D21+F21+H21+L21+N21+P21+R21+T21+V21+X21+AB21+AD21+AF21+J21+Z21)/1000</f>
        <v>0.36837999999999999</v>
      </c>
      <c r="AL21" s="50">
        <f>AI21*AK21</f>
        <v>19.155760000000001</v>
      </c>
      <c r="AM21" s="2"/>
    </row>
    <row r="22" spans="1:40" ht="22.5" customHeight="1" x14ac:dyDescent="0.35">
      <c r="A22" s="79" t="s">
        <v>191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/>
      <c r="S22" s="54">
        <v>0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 t="s">
        <v>99</v>
      </c>
      <c r="AE22" s="54">
        <v>8</v>
      </c>
      <c r="AF22" s="53"/>
      <c r="AG22" s="134">
        <v>0</v>
      </c>
      <c r="AH22" s="55">
        <f>(E22+G22+I22+M22+O22+Q22+S22+U22+W22+Y22+AC22+AE22+AG22+K22+AA22)</f>
        <v>8</v>
      </c>
      <c r="AI22" s="133">
        <v>8</v>
      </c>
      <c r="AJ22" s="56">
        <f>AH22*AI22</f>
        <v>64</v>
      </c>
      <c r="AK22" s="48">
        <v>0.4</v>
      </c>
      <c r="AL22" s="56">
        <f>AI22*AK22</f>
        <v>3.2</v>
      </c>
      <c r="AM22" s="2"/>
    </row>
    <row r="23" spans="1:40" ht="24.75" customHeight="1" x14ac:dyDescent="0.35">
      <c r="A23" s="79" t="s">
        <v>101</v>
      </c>
      <c r="B23" s="52"/>
      <c r="C23" s="46" t="s">
        <v>30</v>
      </c>
      <c r="D23" s="53">
        <v>14</v>
      </c>
      <c r="E23" s="54">
        <f>H10*D23/1000</f>
        <v>1.1759999999999999</v>
      </c>
      <c r="F23" s="53"/>
      <c r="G23" s="54">
        <f>G19*F23/1000</f>
        <v>0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1.1759999999999999</v>
      </c>
      <c r="AI23" s="53">
        <v>33</v>
      </c>
      <c r="AJ23" s="56">
        <f>AH23*AI23</f>
        <v>38.808</v>
      </c>
      <c r="AK23" s="48">
        <f>(D23+F23+H23+L23+N23+P23+R23+T23+V23+X23+AB23+AD23+AF23+J23+Z23)/1000</f>
        <v>1.4E-2</v>
      </c>
      <c r="AL23" s="56">
        <f>AI23*AK23</f>
        <v>0.46200000000000002</v>
      </c>
      <c r="AM23" s="2"/>
    </row>
    <row r="24" spans="1:40" ht="38.25" customHeight="1" x14ac:dyDescent="0.35">
      <c r="A24" s="80" t="s">
        <v>253</v>
      </c>
      <c r="B24" s="52"/>
      <c r="C24" s="52" t="s">
        <v>30</v>
      </c>
      <c r="D24" s="53">
        <v>2</v>
      </c>
      <c r="E24" s="54">
        <f>H10*D24/1000</f>
        <v>0.16800000000000001</v>
      </c>
      <c r="F24" s="53"/>
      <c r="G24" s="54">
        <f>G19*F24/1000</f>
        <v>0</v>
      </c>
      <c r="H24" s="53"/>
      <c r="I24" s="54">
        <f>I19*H24/1000</f>
        <v>0</v>
      </c>
      <c r="J24" s="53"/>
      <c r="K24" s="54">
        <f>K19*J24/1000</f>
        <v>0</v>
      </c>
      <c r="L24" s="53"/>
      <c r="M24" s="54">
        <f>M19*L24/1000</f>
        <v>0</v>
      </c>
      <c r="N24" s="53">
        <v>2.5</v>
      </c>
      <c r="O24" s="54">
        <f>O19*N24/1000</f>
        <v>0.21</v>
      </c>
      <c r="P24" s="53"/>
      <c r="Q24" s="54">
        <f>Q19*P24/1000</f>
        <v>0</v>
      </c>
      <c r="R24" s="53"/>
      <c r="S24" s="54">
        <f>S19*R24/1000</f>
        <v>0</v>
      </c>
      <c r="T24" s="53"/>
      <c r="U24" s="54">
        <f>U19*T24/1000</f>
        <v>0</v>
      </c>
      <c r="V24" s="53">
        <v>4</v>
      </c>
      <c r="W24" s="54">
        <f>W19*V24/1000</f>
        <v>0.33600000000000002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>
        <v>5.4</v>
      </c>
      <c r="AE24" s="54">
        <f>AE19*AD24/1000</f>
        <v>0.4536</v>
      </c>
      <c r="AF24" s="53"/>
      <c r="AG24" s="54">
        <f>AG19*AF24/1000</f>
        <v>0</v>
      </c>
      <c r="AH24" s="55">
        <f>(E24+G24+I24+M24+O24+Q24+S24+U24+W24+Y24+AC24+AE24+AG24+K24+AA24)</f>
        <v>1.1676</v>
      </c>
      <c r="AI24" s="53">
        <v>500</v>
      </c>
      <c r="AJ24" s="56">
        <f>AH24*AI24</f>
        <v>583.79999999999995</v>
      </c>
      <c r="AK24" s="48">
        <f>(D24+F24+H24+L24+N24+P24+R24+T24+V24+X24+AB24+AD24+AF24+J24+Z24)/1000</f>
        <v>1.3900000000000001E-2</v>
      </c>
      <c r="AL24" s="56">
        <f>AI24*AK24</f>
        <v>6.95</v>
      </c>
      <c r="AM24" s="2"/>
    </row>
    <row r="25" spans="1:40" ht="23.25" customHeight="1" x14ac:dyDescent="0.35">
      <c r="A25" s="79" t="s">
        <v>53</v>
      </c>
      <c r="B25" s="52"/>
      <c r="C25" s="46" t="s">
        <v>30</v>
      </c>
      <c r="D25" s="53">
        <v>2</v>
      </c>
      <c r="E25" s="54">
        <f>H10*D25/1000</f>
        <v>0.16800000000000001</v>
      </c>
      <c r="F25" s="53"/>
      <c r="G25" s="54">
        <f>G19*F25/1000</f>
        <v>0</v>
      </c>
      <c r="H25" s="53">
        <v>11</v>
      </c>
      <c r="I25" s="54">
        <f>I19*H25/1000</f>
        <v>0.92400000000000004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/>
      <c r="S25" s="54">
        <f>S19*R25/1000</f>
        <v>0</v>
      </c>
      <c r="T25" s="53"/>
      <c r="U25" s="54">
        <f>U19*T25/1000</f>
        <v>0</v>
      </c>
      <c r="V25" s="53"/>
      <c r="W25" s="54">
        <f>W19*V25/1000</f>
        <v>0</v>
      </c>
      <c r="X25" s="53">
        <v>13.5</v>
      </c>
      <c r="Y25" s="54">
        <f>Y19*X25/1000</f>
        <v>1.1339999999999999</v>
      </c>
      <c r="Z25" s="53"/>
      <c r="AA25" s="54">
        <f>AA19*Z25/1000</f>
        <v>0</v>
      </c>
      <c r="AB25" s="53"/>
      <c r="AC25" s="54">
        <f>AC19*AB25/1000</f>
        <v>0</v>
      </c>
      <c r="AD25" s="53">
        <v>10.4</v>
      </c>
      <c r="AE25" s="54">
        <f>AE19*AD25/1000</f>
        <v>0.87360000000000004</v>
      </c>
      <c r="AF25" s="53">
        <v>11</v>
      </c>
      <c r="AG25" s="54">
        <f>AG19*AF25/1000</f>
        <v>0.92400000000000004</v>
      </c>
      <c r="AH25" s="55">
        <f>(E25+G25+I25+M25+O25+Q25+S25+U25+W25+Y25+AC25+AE25+AG25+K25+AA25)</f>
        <v>4.0236000000000001</v>
      </c>
      <c r="AI25" s="53">
        <v>65</v>
      </c>
      <c r="AJ25" s="56">
        <f>AH25*AI25</f>
        <v>261.53399999999999</v>
      </c>
      <c r="AK25" s="48">
        <f>(D25+F25+H25+L25+N25+P25+R25+T25+V25+X25+AB25+AD25+AF25+J25+Z25)/1000</f>
        <v>4.7899999999999998E-2</v>
      </c>
      <c r="AL25" s="56">
        <f>AI25*AK25</f>
        <v>3.1134999999999997</v>
      </c>
      <c r="AM25" s="2"/>
    </row>
    <row r="26" spans="1:40" ht="42" customHeight="1" x14ac:dyDescent="0.35">
      <c r="A26" s="80" t="s">
        <v>252</v>
      </c>
      <c r="B26" s="52"/>
      <c r="C26" s="52" t="s">
        <v>30</v>
      </c>
      <c r="D26" s="53"/>
      <c r="E26" s="54">
        <f>H10*D26/1000</f>
        <v>0</v>
      </c>
      <c r="F26" s="53">
        <v>26.43</v>
      </c>
      <c r="G26" s="54">
        <f>G19*F26/1000</f>
        <v>2.2201200000000001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/>
      <c r="S26" s="54">
        <f>S19*R26/1000</f>
        <v>0</v>
      </c>
      <c r="T26" s="53"/>
      <c r="U26" s="54">
        <f>U19*T26/1000</f>
        <v>0</v>
      </c>
      <c r="V26" s="53"/>
      <c r="W26" s="54">
        <f>W19*V26/1000</f>
        <v>0</v>
      </c>
      <c r="X26" s="53"/>
      <c r="Y26" s="54">
        <f>Y19*X26/1000</f>
        <v>0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2.2201200000000001</v>
      </c>
      <c r="AI26" s="53">
        <v>26</v>
      </c>
      <c r="AJ26" s="56">
        <f>AH26*AI26</f>
        <v>57.723120000000002</v>
      </c>
      <c r="AK26" s="48">
        <f>(D26+F26+H26+L26+N26+P26+R26+T26+V26+X26+AB26+AD26+AF26+J26+Z26)/1000</f>
        <v>2.6429999999999999E-2</v>
      </c>
      <c r="AL26" s="56">
        <f>AI26*AK26</f>
        <v>0.68718000000000001</v>
      </c>
      <c r="AM26" s="2"/>
    </row>
    <row r="27" spans="1:40" ht="81" customHeight="1" x14ac:dyDescent="0.35">
      <c r="A27" s="80" t="s">
        <v>251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>
        <v>31.43</v>
      </c>
      <c r="AA27" s="54">
        <f>AA19*Z27/1000</f>
        <v>2.64012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2.64012</v>
      </c>
      <c r="AI27" s="57">
        <v>28</v>
      </c>
      <c r="AJ27" s="56">
        <f>AH27*AI27</f>
        <v>73.923360000000002</v>
      </c>
      <c r="AK27" s="48">
        <f>(D27+F27+H27+L27+N27+P27+R27+T27+V27+X27+AB27+AD27+AF27+J27+Z27)/1000</f>
        <v>3.143E-2</v>
      </c>
      <c r="AL27" s="56">
        <f>AI27*AK27</f>
        <v>0.88003999999999993</v>
      </c>
      <c r="AM27" s="2"/>
    </row>
    <row r="28" spans="1:40" ht="23.25" customHeight="1" x14ac:dyDescent="0.35">
      <c r="A28" s="79" t="s">
        <v>155</v>
      </c>
      <c r="B28" s="52"/>
      <c r="C28" s="46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2.02</v>
      </c>
      <c r="I28" s="54">
        <f>I19*H28/1000</f>
        <v>0.16968</v>
      </c>
      <c r="J28" s="53"/>
      <c r="K28" s="54">
        <f>K19*J28/1000</f>
        <v>0</v>
      </c>
      <c r="L28" s="53"/>
      <c r="M28" s="54">
        <f>M19*L28/1000</f>
        <v>0</v>
      </c>
      <c r="N28" s="53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>(E28+G28+I28+M28+O28+Q28+S28+U28+W28+Y28+AC28+AE28+AG28+K28+AA28)</f>
        <v>0.16968</v>
      </c>
      <c r="AI28" s="53">
        <v>380</v>
      </c>
      <c r="AJ28" s="56">
        <v>355</v>
      </c>
      <c r="AK28" s="48">
        <f>(D28+F28+H28+L28+N28+P28+R28+T28+V28+X28+AB28+AD28+AF28+J28+Z28)/1000</f>
        <v>2.0200000000000001E-3</v>
      </c>
      <c r="AL28" s="56">
        <f>AI28*AK28</f>
        <v>0.76760000000000006</v>
      </c>
      <c r="AM28" s="2"/>
    </row>
    <row r="29" spans="1:40" ht="27" customHeight="1" x14ac:dyDescent="0.35">
      <c r="A29" s="79" t="s">
        <v>55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/>
      <c r="M29" s="54">
        <f>M19*L29/1000</f>
        <v>0</v>
      </c>
      <c r="N29" s="53"/>
      <c r="O29" s="54">
        <f>O19*N29/1000</f>
        <v>0</v>
      </c>
      <c r="P29" s="53">
        <v>100</v>
      </c>
      <c r="Q29" s="54">
        <f>Q19*P29/1000</f>
        <v>8.4</v>
      </c>
      <c r="R29" s="53"/>
      <c r="S29" s="54">
        <f>S19*R29/1000</f>
        <v>0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AF29*AG19/1000</f>
        <v>0</v>
      </c>
      <c r="AH29" s="55">
        <f>(E29+G29+I29+M29+O29+Q29+S29+U29+W29+Y29+AC29+AE29+AG29+K29+AA29)</f>
        <v>8.4</v>
      </c>
      <c r="AI29" s="53">
        <v>35</v>
      </c>
      <c r="AJ29" s="56">
        <f>AH29*AI29</f>
        <v>294</v>
      </c>
      <c r="AK29" s="48">
        <f>(D29+F29+H29+L29+N29+P29+R29+T29+V29+X29+AB29+AD29+AF29+J29+Z29)/1000</f>
        <v>0.1</v>
      </c>
      <c r="AL29" s="56">
        <f>AI29*AK29</f>
        <v>3.5</v>
      </c>
      <c r="AM29" s="2"/>
    </row>
    <row r="30" spans="1:40" ht="27" customHeight="1" x14ac:dyDescent="0.35">
      <c r="A30" s="79" t="s">
        <v>56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/>
      <c r="M30" s="54">
        <f>M19*L30/1000</f>
        <v>0</v>
      </c>
      <c r="N30" s="53"/>
      <c r="O30" s="54">
        <f>O19*N30/1000</f>
        <v>0</v>
      </c>
      <c r="P30" s="53">
        <v>4</v>
      </c>
      <c r="Q30" s="54">
        <f>Q19*P30/1000</f>
        <v>0.33600000000000002</v>
      </c>
      <c r="R30" s="53">
        <v>6</v>
      </c>
      <c r="S30" s="54">
        <f>S19*R30/1000</f>
        <v>0.504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AG19*AF30/1000</f>
        <v>0</v>
      </c>
      <c r="AH30" s="55">
        <f>(E30+G30+I30+M30+O30+Q30+S30+U30+W30+Y30+AC30+AE30+AG30+K30+AA30)</f>
        <v>0.84000000000000008</v>
      </c>
      <c r="AI30" s="53">
        <v>90</v>
      </c>
      <c r="AJ30" s="56">
        <f>AH30*AI30</f>
        <v>75.600000000000009</v>
      </c>
      <c r="AK30" s="48">
        <f>(D30+F30+H30+L30+N30+P30+R30+T30+V30+X30+AB30+AD30+AF30+J30+Z30)/1000</f>
        <v>0.01</v>
      </c>
      <c r="AL30" s="56">
        <f>AI30*AK30</f>
        <v>0.9</v>
      </c>
      <c r="AM30" s="2"/>
    </row>
    <row r="31" spans="1:40" ht="27" customHeight="1" x14ac:dyDescent="0.35">
      <c r="A31" s="79" t="s">
        <v>57</v>
      </c>
      <c r="B31" s="52"/>
      <c r="C31" s="52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/>
      <c r="M31" s="54">
        <f>M19*L31/1000</f>
        <v>0</v>
      </c>
      <c r="N31" s="53"/>
      <c r="O31" s="54">
        <f>O19*N31/1000</f>
        <v>0</v>
      </c>
      <c r="P31" s="53">
        <v>10</v>
      </c>
      <c r="Q31" s="54">
        <f>Q19*P31/1000</f>
        <v>0.84</v>
      </c>
      <c r="R31" s="53"/>
      <c r="S31" s="54">
        <f>S19*R31/1000</f>
        <v>0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0.84</v>
      </c>
      <c r="AI31" s="53">
        <v>43</v>
      </c>
      <c r="AJ31" s="56">
        <f>AH31*AI31</f>
        <v>36.119999999999997</v>
      </c>
      <c r="AK31" s="48">
        <f>(D31+F31+H31+L31+N31+P31+R31+T31+V31+X31+AB31+AD31+AF31+J31+Z31)/1000</f>
        <v>0.01</v>
      </c>
      <c r="AL31" s="56">
        <f>AI31*AK31</f>
        <v>0.43</v>
      </c>
      <c r="AM31" s="2"/>
    </row>
    <row r="32" spans="1:40" ht="24.75" customHeight="1" x14ac:dyDescent="0.35">
      <c r="A32" s="79" t="s">
        <v>48</v>
      </c>
      <c r="B32" s="52"/>
      <c r="C32" s="46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>
        <v>9.6</v>
      </c>
      <c r="Q32" s="54">
        <f>Q19*P32/1000</f>
        <v>0.80640000000000001</v>
      </c>
      <c r="R32" s="53">
        <v>24.5</v>
      </c>
      <c r="S32" s="54">
        <f>S19*R32/1000</f>
        <v>2.0579999999999998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2.8643999999999998</v>
      </c>
      <c r="AI32" s="53">
        <v>35</v>
      </c>
      <c r="AJ32" s="56">
        <f>AH32*AI32</f>
        <v>100.25399999999999</v>
      </c>
      <c r="AK32" s="48">
        <f>(D32+F32+H32+L32+N32+P32+R32+T32+V32+X32+AB32+AD32+AF32+J32+Z32)/1000</f>
        <v>3.4099999999999998E-2</v>
      </c>
      <c r="AL32" s="56">
        <f>AI32*AK32</f>
        <v>1.1935</v>
      </c>
      <c r="AM32" s="2"/>
    </row>
    <row r="33" spans="1:39" ht="45" customHeight="1" x14ac:dyDescent="0.35">
      <c r="A33" s="80" t="s">
        <v>92</v>
      </c>
      <c r="B33" s="52"/>
      <c r="C33" s="46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>
        <v>2</v>
      </c>
      <c r="Q33" s="54">
        <f>Q19*P33/1000</f>
        <v>0.16800000000000001</v>
      </c>
      <c r="R33" s="53">
        <v>5</v>
      </c>
      <c r="S33" s="54">
        <f>S19*R33/1000</f>
        <v>0.42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0.58799999999999997</v>
      </c>
      <c r="AI33" s="53">
        <v>117</v>
      </c>
      <c r="AJ33" s="56">
        <f>AH33*AI33</f>
        <v>68.795999999999992</v>
      </c>
      <c r="AK33" s="48">
        <f>(D33+F33+H33+L33+N33+P33+R33+T33+V33+X33+AB33+AD33+AF33+J33+Z33)/1000</f>
        <v>7.0000000000000001E-3</v>
      </c>
      <c r="AL33" s="56">
        <f>AI33*AK33</f>
        <v>0.81900000000000006</v>
      </c>
      <c r="AM33" s="2"/>
    </row>
    <row r="34" spans="1:39" ht="56.25" customHeight="1" x14ac:dyDescent="0.35">
      <c r="A34" s="80" t="s">
        <v>91</v>
      </c>
      <c r="B34" s="52"/>
      <c r="C34" s="52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3">
        <v>54.87</v>
      </c>
      <c r="S34" s="54">
        <f>S19*R34/1000</f>
        <v>4.6090799999999996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4.6090799999999996</v>
      </c>
      <c r="AI34" s="53">
        <v>650</v>
      </c>
      <c r="AJ34" s="56">
        <f>AH34*AI34</f>
        <v>2995.9019999999996</v>
      </c>
      <c r="AK34" s="48">
        <f>(D34+F34+H34+L34+N34+P34+R34+T34+V34+X34+AB34+AD34+AF34+J34+Z34)/1000</f>
        <v>5.4869999999999995E-2</v>
      </c>
      <c r="AL34" s="56">
        <f>AI34*AK34</f>
        <v>35.665499999999994</v>
      </c>
      <c r="AM34" s="2"/>
    </row>
    <row r="35" spans="1:39" ht="24.75" customHeight="1" x14ac:dyDescent="0.35">
      <c r="A35" s="79" t="s">
        <v>90</v>
      </c>
      <c r="B35" s="52"/>
      <c r="C35" s="46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/>
      <c r="O35" s="54">
        <f>O19*N35/1000</f>
        <v>0</v>
      </c>
      <c r="P35" s="53"/>
      <c r="Q35" s="54">
        <f>Q19*P35/1000</f>
        <v>0</v>
      </c>
      <c r="R35" s="53">
        <v>3.3</v>
      </c>
      <c r="S35" s="54">
        <f>S19*R35/1000</f>
        <v>0.2772</v>
      </c>
      <c r="T35" s="53">
        <v>2.25</v>
      </c>
      <c r="U35" s="54">
        <f>U19*T35/1000</f>
        <v>0.189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>
        <v>1.4</v>
      </c>
      <c r="AE35" s="54">
        <f>AE19*AD35/1000</f>
        <v>0.1176</v>
      </c>
      <c r="AF35" s="53"/>
      <c r="AG35" s="54">
        <f>AG19*AF35/1000</f>
        <v>0</v>
      </c>
      <c r="AH35" s="55">
        <f>(E35+G35+I35+M35+O35+Q35+S35+U35+W35+Y35+AC35+AE35+AG35+K35+AA35)</f>
        <v>0.58379999999999999</v>
      </c>
      <c r="AI35" s="53">
        <v>38</v>
      </c>
      <c r="AJ35" s="56">
        <f>AH35*AI35</f>
        <v>22.1844</v>
      </c>
      <c r="AK35" s="48">
        <f>(D35+F35+H35+L35+N35+P35+R35+T35+V35+X35+AB35+AD35+AF35+J35+Z35)/1000</f>
        <v>6.9499999999999996E-3</v>
      </c>
      <c r="AL35" s="56">
        <f>AI35*AK35</f>
        <v>0.2641</v>
      </c>
      <c r="AM35" s="2"/>
    </row>
    <row r="36" spans="1:39" ht="23.25" customHeight="1" x14ac:dyDescent="0.35">
      <c r="A36" s="79" t="s">
        <v>183</v>
      </c>
      <c r="B36" s="52"/>
      <c r="C36" s="52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4"/>
      <c r="S36" s="54">
        <f>S19*R36/1000</f>
        <v>0</v>
      </c>
      <c r="T36" s="53">
        <v>7.5</v>
      </c>
      <c r="U36" s="54">
        <f>U19*T36/1000</f>
        <v>0.63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>
        <v>5.14</v>
      </c>
      <c r="AE36" s="54">
        <f>AE19*AD36/1000</f>
        <v>0.43175999999999998</v>
      </c>
      <c r="AF36" s="53"/>
      <c r="AG36" s="54">
        <f>AG19*AF36/1000</f>
        <v>0</v>
      </c>
      <c r="AH36" s="55">
        <f>(E36+G36+I36+M36+O36+Q36+S36+U36+W36+Y36+AC36+AE36+AG36+K36+AA36)</f>
        <v>1.06176</v>
      </c>
      <c r="AI36" s="53">
        <v>159</v>
      </c>
      <c r="AJ36" s="56">
        <f>AH36*AI36</f>
        <v>168.81984</v>
      </c>
      <c r="AK36" s="48">
        <f>(D36+F36+H36+L36+N36+P36+R36+T36+V36+X36+AB36+AD36+AF36+J36+Z36)/1000</f>
        <v>1.264E-2</v>
      </c>
      <c r="AL36" s="56">
        <f>AI36*AK36</f>
        <v>2.00976</v>
      </c>
      <c r="AM36" s="2"/>
    </row>
    <row r="37" spans="1:39" ht="23.25" customHeight="1" x14ac:dyDescent="0.35">
      <c r="A37" s="79" t="s">
        <v>49</v>
      </c>
      <c r="B37" s="52"/>
      <c r="C37" s="46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/>
      <c r="S37" s="54">
        <f>S19*R37/1000</f>
        <v>0</v>
      </c>
      <c r="T37" s="53">
        <v>0.75</v>
      </c>
      <c r="U37" s="54">
        <f>U19*T37/1000</f>
        <v>6.3E-2</v>
      </c>
      <c r="V37" s="53"/>
      <c r="W37" s="54">
        <f>W19*V37/1000</f>
        <v>0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/>
      <c r="AE37" s="54">
        <f>AE19*AD37/1000</f>
        <v>0</v>
      </c>
      <c r="AF37" s="53"/>
      <c r="AG37" s="54">
        <f>AG19*AF37/1000</f>
        <v>0</v>
      </c>
      <c r="AH37" s="55">
        <f>(E37+G37+I37+M37+O37+Q37+S37+U37+W37+Y37+AC37+AE37+AG37+K37+AA37)</f>
        <v>6.3E-2</v>
      </c>
      <c r="AI37" s="53">
        <v>285</v>
      </c>
      <c r="AJ37" s="56">
        <f>AH37*AI37</f>
        <v>17.955000000000002</v>
      </c>
      <c r="AK37" s="48">
        <f>(D37+F37+H37+L37+N37+P37+R37+T37+V37+X37+AB37+AD37+AF37+J37+Z37)/1000</f>
        <v>7.5000000000000002E-4</v>
      </c>
      <c r="AL37" s="56">
        <f>AI37*AK37</f>
        <v>0.21375</v>
      </c>
      <c r="AM37" s="2"/>
    </row>
    <row r="38" spans="1:39" ht="24.75" customHeight="1" x14ac:dyDescent="0.35">
      <c r="A38" s="79" t="s">
        <v>73</v>
      </c>
      <c r="B38" s="52"/>
      <c r="C38" s="52" t="s">
        <v>30</v>
      </c>
      <c r="D38" s="53"/>
      <c r="E38" s="54">
        <f>H10*D38/1000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3"/>
      <c r="S38" s="54">
        <f>S19*R38/1000</f>
        <v>0</v>
      </c>
      <c r="T38" s="53"/>
      <c r="U38" s="54">
        <f>U19*T38/1000</f>
        <v>0</v>
      </c>
      <c r="V38" s="53">
        <v>38.5</v>
      </c>
      <c r="W38" s="54">
        <f>W19*V38/1000</f>
        <v>3.234</v>
      </c>
      <c r="X38" s="53"/>
      <c r="Y38" s="54">
        <f>Y19*X38/1000</f>
        <v>0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>(E38+G38+I38+M38+O38+Q38+S38+U38+W38+Y38+AC38+AE38+AG38+K38+AA38)</f>
        <v>3.234</v>
      </c>
      <c r="AI38" s="53">
        <v>38</v>
      </c>
      <c r="AJ38" s="56">
        <f>AH38*AI38</f>
        <v>122.892</v>
      </c>
      <c r="AK38" s="48">
        <f>(D38+F38+H38+L38+N38+P38+R38+T38+V38+X38+AB38+AD38+AF38+J38+Z38)/1000</f>
        <v>3.85E-2</v>
      </c>
      <c r="AL38" s="56">
        <f>AI38*AK38</f>
        <v>1.4630000000000001</v>
      </c>
      <c r="AM38" s="2"/>
    </row>
    <row r="39" spans="1:39" ht="21.75" customHeight="1" x14ac:dyDescent="0.35">
      <c r="A39" s="79" t="s">
        <v>250</v>
      </c>
      <c r="B39" s="52"/>
      <c r="C39" s="46" t="s">
        <v>30</v>
      </c>
      <c r="D39" s="53"/>
      <c r="E39" s="54">
        <f>H12*D39/1000</f>
        <v>0</v>
      </c>
      <c r="F39" s="53"/>
      <c r="G39" s="54">
        <f>G21*F39/1000</f>
        <v>0</v>
      </c>
      <c r="H39" s="53"/>
      <c r="I39" s="54">
        <f>I21*H39/1000</f>
        <v>0</v>
      </c>
      <c r="J39" s="53"/>
      <c r="K39" s="54">
        <f>K21*J39/1000</f>
        <v>0</v>
      </c>
      <c r="L39" s="53"/>
      <c r="M39" s="54">
        <f>M21*L39/1000</f>
        <v>0</v>
      </c>
      <c r="N39" s="53"/>
      <c r="O39" s="54">
        <f>O21*N39/1000</f>
        <v>0</v>
      </c>
      <c r="P39" s="53"/>
      <c r="Q39" s="54">
        <f>Q21*P39/1000</f>
        <v>0</v>
      </c>
      <c r="R39" s="53"/>
      <c r="S39" s="54">
        <f>S21*R39/1000</f>
        <v>0</v>
      </c>
      <c r="T39" s="53"/>
      <c r="U39" s="54">
        <f>U21*T39/1000</f>
        <v>0</v>
      </c>
      <c r="V39" s="53"/>
      <c r="W39" s="54">
        <v>0</v>
      </c>
      <c r="X39" s="53"/>
      <c r="Y39" s="54">
        <v>0</v>
      </c>
      <c r="Z39" s="53"/>
      <c r="AA39" s="54">
        <f>AA21*Z39/1000</f>
        <v>0</v>
      </c>
      <c r="AB39" s="53"/>
      <c r="AC39" s="54">
        <v>0</v>
      </c>
      <c r="AD39" s="53">
        <v>105.62</v>
      </c>
      <c r="AE39" s="54">
        <v>8.8719999999999999</v>
      </c>
      <c r="AF39" s="53"/>
      <c r="AG39" s="54">
        <f>AG21*AF39/1000</f>
        <v>0</v>
      </c>
      <c r="AH39" s="55">
        <v>8.8719999999999999</v>
      </c>
      <c r="AI39" s="53">
        <v>224</v>
      </c>
      <c r="AJ39" s="56">
        <f>AH39*AI39</f>
        <v>1987.328</v>
      </c>
      <c r="AK39" s="48">
        <f>(D39+F39+H39+L39+N39+P39+R39+T39+V39+X39+AB39+AD39+AF39+J39+Z39)/1000</f>
        <v>0.10562000000000001</v>
      </c>
      <c r="AL39" s="56">
        <f>AI39*AK39</f>
        <v>23.65888</v>
      </c>
      <c r="AM39" s="2"/>
    </row>
    <row r="40" spans="1:39" ht="23.25" customHeight="1" x14ac:dyDescent="0.35">
      <c r="A40" s="79" t="s">
        <v>249</v>
      </c>
      <c r="B40" s="52"/>
      <c r="C40" s="46" t="s">
        <v>30</v>
      </c>
      <c r="D40" s="53"/>
      <c r="E40" s="54">
        <f>H13*D40/1000</f>
        <v>0</v>
      </c>
      <c r="F40" s="53"/>
      <c r="G40" s="54">
        <f>G22*F40/1000</f>
        <v>0</v>
      </c>
      <c r="H40" s="53"/>
      <c r="I40" s="54">
        <f>I22*H40/1000</f>
        <v>0</v>
      </c>
      <c r="J40" s="53"/>
      <c r="K40" s="54">
        <f>K22*J40/1000</f>
        <v>0</v>
      </c>
      <c r="L40" s="53"/>
      <c r="M40" s="54">
        <f>M22*L40/1000</f>
        <v>0</v>
      </c>
      <c r="N40" s="53"/>
      <c r="O40" s="54">
        <f>O22*N40/1000</f>
        <v>0</v>
      </c>
      <c r="P40" s="53"/>
      <c r="Q40" s="54">
        <v>0</v>
      </c>
      <c r="R40" s="53"/>
      <c r="S40" s="54">
        <f>S22*R40/1000</f>
        <v>0</v>
      </c>
      <c r="T40" s="53"/>
      <c r="U40" s="54">
        <v>0</v>
      </c>
      <c r="V40" s="53"/>
      <c r="W40" s="54">
        <v>0</v>
      </c>
      <c r="X40" s="53"/>
      <c r="Y40" s="54">
        <f>Y22*X40/1000</f>
        <v>0</v>
      </c>
      <c r="Z40" s="53"/>
      <c r="AA40" s="54">
        <f>AA22*Z40/1000</f>
        <v>0</v>
      </c>
      <c r="AB40" s="53"/>
      <c r="AC40" s="54">
        <f>AC22*AB40/1000</f>
        <v>0</v>
      </c>
      <c r="AD40" s="53">
        <v>6</v>
      </c>
      <c r="AE40" s="54">
        <v>0.504</v>
      </c>
      <c r="AF40" s="53"/>
      <c r="AG40" s="54">
        <v>0</v>
      </c>
      <c r="AH40" s="55">
        <v>0.504</v>
      </c>
      <c r="AI40" s="53">
        <v>49</v>
      </c>
      <c r="AJ40" s="56">
        <f>AH40*AI40</f>
        <v>24.696000000000002</v>
      </c>
      <c r="AK40" s="48">
        <f>(D40+F40+H40+L40+N40+P40+R40+T40+V40+X40+AB40+AD40+AF40+J40+Z40)/1000</f>
        <v>6.0000000000000001E-3</v>
      </c>
      <c r="AL40" s="56">
        <f>AI40*AK40</f>
        <v>0.29399999999999998</v>
      </c>
      <c r="AM40" s="2"/>
    </row>
    <row r="41" spans="1:39" ht="24" customHeight="1" x14ac:dyDescent="0.35">
      <c r="A41" s="79" t="s">
        <v>128</v>
      </c>
      <c r="B41" s="52"/>
      <c r="C41" s="46" t="s">
        <v>30</v>
      </c>
      <c r="D41" s="53"/>
      <c r="E41" s="54">
        <f>$E$38</f>
        <v>0</v>
      </c>
      <c r="F41" s="53"/>
      <c r="G41" s="54">
        <f>G23*F41/1000</f>
        <v>0</v>
      </c>
      <c r="H41" s="53"/>
      <c r="I41" s="54">
        <f>I23*H41/1000</f>
        <v>0</v>
      </c>
      <c r="J41" s="53"/>
      <c r="K41" s="54">
        <f>K23*J41/1000</f>
        <v>0</v>
      </c>
      <c r="L41" s="53"/>
      <c r="M41" s="54">
        <f>L41*M19/1000</f>
        <v>0</v>
      </c>
      <c r="N41" s="53"/>
      <c r="O41" s="54">
        <f>O23*N41/1000</f>
        <v>0</v>
      </c>
      <c r="P41" s="53"/>
      <c r="Q41" s="54">
        <f>Q23*P41/1000</f>
        <v>0</v>
      </c>
      <c r="R41" s="53"/>
      <c r="S41" s="54">
        <v>0</v>
      </c>
      <c r="T41" s="53"/>
      <c r="U41" s="54">
        <f>U23*T41/1000</f>
        <v>0</v>
      </c>
      <c r="V41" s="53"/>
      <c r="W41" s="54">
        <f>W23*V41/1000</f>
        <v>0</v>
      </c>
      <c r="X41" s="53"/>
      <c r="Y41" s="54">
        <v>0</v>
      </c>
      <c r="Z41" s="53"/>
      <c r="AA41" s="54">
        <f>AA23*Z41/1000</f>
        <v>0</v>
      </c>
      <c r="AB41" s="53"/>
      <c r="AC41" s="54">
        <f>AC23*AB41/1000</f>
        <v>0</v>
      </c>
      <c r="AD41" s="53"/>
      <c r="AE41" s="54">
        <v>0</v>
      </c>
      <c r="AF41" s="53">
        <v>0.5</v>
      </c>
      <c r="AG41" s="54">
        <v>4.2000000000000003E-2</v>
      </c>
      <c r="AH41" s="55">
        <v>4.2000000000000003E-2</v>
      </c>
      <c r="AI41" s="53">
        <v>450</v>
      </c>
      <c r="AJ41" s="56">
        <f>AH41*AI41</f>
        <v>18.900000000000002</v>
      </c>
      <c r="AK41" s="48">
        <v>1.5</v>
      </c>
      <c r="AL41" s="56">
        <f>AJ41/AH19</f>
        <v>0.22500000000000003</v>
      </c>
      <c r="AM41" s="2"/>
    </row>
    <row r="42" spans="1:39" ht="30.75" hidden="1" customHeight="1" x14ac:dyDescent="0.35">
      <c r="A42" s="51"/>
      <c r="B42" s="52"/>
      <c r="C42" s="46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/>
      <c r="O42" s="54"/>
      <c r="P42" s="53"/>
      <c r="Q42" s="54"/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>
        <v>0</v>
      </c>
      <c r="AF42" s="53"/>
      <c r="AG42" s="54"/>
      <c r="AH42" s="55">
        <v>0</v>
      </c>
      <c r="AI42" s="53"/>
      <c r="AJ42" s="56">
        <f>AH42*AI42</f>
        <v>0</v>
      </c>
      <c r="AK42" s="48"/>
      <c r="AL42" s="56"/>
      <c r="AM42" s="2"/>
    </row>
    <row r="43" spans="1:39" ht="30.75" hidden="1" customHeight="1" x14ac:dyDescent="0.35">
      <c r="A43" s="51"/>
      <c r="B43" s="52"/>
      <c r="C43" s="46"/>
      <c r="D43" s="53"/>
      <c r="E43" s="54"/>
      <c r="F43" s="53"/>
      <c r="G43" s="54"/>
      <c r="H43" s="53"/>
      <c r="I43" s="54"/>
      <c r="J43" s="53"/>
      <c r="K43" s="54"/>
      <c r="L43" s="53"/>
      <c r="M43" s="54"/>
      <c r="N43" s="53"/>
      <c r="O43" s="54"/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>
        <v>0</v>
      </c>
      <c r="AF43" s="53"/>
      <c r="AG43" s="54">
        <v>0</v>
      </c>
      <c r="AH43" s="55">
        <v>0</v>
      </c>
      <c r="AI43" s="53"/>
      <c r="AJ43" s="56">
        <v>0</v>
      </c>
      <c r="AK43" s="48"/>
      <c r="AL43" s="56"/>
      <c r="AM43" s="2"/>
    </row>
    <row r="44" spans="1:39" ht="28.5" customHeight="1" x14ac:dyDescent="0.35">
      <c r="A44" s="79" t="s">
        <v>86</v>
      </c>
      <c r="B44" s="52"/>
      <c r="C44" s="46"/>
      <c r="D44" s="53"/>
      <c r="E44" s="54"/>
      <c r="F44" s="53"/>
      <c r="G44" s="54"/>
      <c r="H44" s="53"/>
      <c r="I44" s="54"/>
      <c r="J44" s="53"/>
      <c r="K44" s="54"/>
      <c r="L44" s="53"/>
      <c r="M44" s="54"/>
      <c r="N44" s="53">
        <v>68.75</v>
      </c>
      <c r="O44" s="54">
        <v>5.7750000000000004</v>
      </c>
      <c r="P44" s="53"/>
      <c r="Q44" s="54"/>
      <c r="R44" s="53"/>
      <c r="S44" s="54"/>
      <c r="T44" s="53"/>
      <c r="U44" s="54"/>
      <c r="V44" s="53"/>
      <c r="W44" s="54"/>
      <c r="X44" s="53"/>
      <c r="Y44" s="54"/>
      <c r="Z44" s="53"/>
      <c r="AA44" s="54"/>
      <c r="AB44" s="53"/>
      <c r="AC44" s="54"/>
      <c r="AD44" s="53"/>
      <c r="AE44" s="54"/>
      <c r="AF44" s="53"/>
      <c r="AG44" s="54"/>
      <c r="AH44" s="55">
        <v>5.7750000000000004</v>
      </c>
      <c r="AI44" s="53">
        <v>41</v>
      </c>
      <c r="AJ44" s="56">
        <v>242.43</v>
      </c>
      <c r="AK44" s="48">
        <v>6.9000000000000006E-2</v>
      </c>
      <c r="AL44" s="56">
        <v>16.7</v>
      </c>
      <c r="AM44" s="2"/>
    </row>
    <row r="45" spans="1:39" ht="21.75" customHeight="1" x14ac:dyDescent="0.35">
      <c r="A45" s="79" t="s">
        <v>69</v>
      </c>
      <c r="B45" s="52"/>
      <c r="C45" s="46"/>
      <c r="D45" s="53"/>
      <c r="E45" s="54"/>
      <c r="F45" s="53"/>
      <c r="G45" s="54"/>
      <c r="H45" s="53"/>
      <c r="I45" s="54"/>
      <c r="J45" s="53"/>
      <c r="K45" s="54"/>
      <c r="L45" s="53"/>
      <c r="M45" s="54"/>
      <c r="N45" s="53"/>
      <c r="O45" s="54"/>
      <c r="P45" s="53"/>
      <c r="Q45" s="54"/>
      <c r="R45" s="53"/>
      <c r="S45" s="54"/>
      <c r="T45" s="53"/>
      <c r="U45" s="54"/>
      <c r="V45" s="53"/>
      <c r="W45" s="54"/>
      <c r="X45" s="53">
        <v>45</v>
      </c>
      <c r="Y45" s="54">
        <v>3.78</v>
      </c>
      <c r="Z45" s="53"/>
      <c r="AA45" s="54"/>
      <c r="AB45" s="53"/>
      <c r="AC45" s="54"/>
      <c r="AD45" s="53"/>
      <c r="AE45" s="54"/>
      <c r="AF45" s="53"/>
      <c r="AG45" s="54">
        <v>0</v>
      </c>
      <c r="AH45" s="55">
        <v>3.78</v>
      </c>
      <c r="AI45" s="53">
        <v>110</v>
      </c>
      <c r="AJ45" s="56">
        <v>205.2</v>
      </c>
      <c r="AK45" s="48">
        <v>45</v>
      </c>
      <c r="AL45" s="56">
        <v>4.87</v>
      </c>
      <c r="AM45" s="2"/>
    </row>
    <row r="46" spans="1:39" ht="0.75" hidden="1" customHeight="1" x14ac:dyDescent="0.35">
      <c r="A46" s="51"/>
      <c r="B46" s="52"/>
      <c r="C46" s="46"/>
      <c r="D46" s="53"/>
      <c r="E46" s="54"/>
      <c r="F46" s="53"/>
      <c r="G46" s="54"/>
      <c r="H46" s="53"/>
      <c r="I46" s="54"/>
      <c r="J46" s="53"/>
      <c r="K46" s="54"/>
      <c r="L46" s="53"/>
      <c r="M46" s="54"/>
      <c r="N46" s="53"/>
      <c r="O46" s="54"/>
      <c r="P46" s="53"/>
      <c r="Q46" s="54"/>
      <c r="R46" s="53"/>
      <c r="S46" s="54"/>
      <c r="T46" s="53"/>
      <c r="U46" s="54"/>
      <c r="V46" s="53"/>
      <c r="W46" s="54"/>
      <c r="X46" s="53"/>
      <c r="Y46" s="54"/>
      <c r="Z46" s="53"/>
      <c r="AA46" s="54"/>
      <c r="AB46" s="53"/>
      <c r="AC46" s="54"/>
      <c r="AD46" s="53"/>
      <c r="AE46" s="54"/>
      <c r="AF46" s="53"/>
      <c r="AG46" s="54">
        <v>0</v>
      </c>
      <c r="AH46" s="55">
        <v>0</v>
      </c>
      <c r="AI46" s="53"/>
      <c r="AJ46" s="56">
        <v>39.520000000000003</v>
      </c>
      <c r="AK46" s="48"/>
      <c r="AL46" s="56"/>
      <c r="AM46" s="2"/>
    </row>
    <row r="47" spans="1:39" ht="22.5" customHeight="1" x14ac:dyDescent="0.35">
      <c r="A47" s="79" t="s">
        <v>248</v>
      </c>
      <c r="B47" s="52"/>
      <c r="C47" s="52"/>
      <c r="D47" s="53"/>
      <c r="E47" s="54"/>
      <c r="F47" s="53">
        <v>17.260000000000002</v>
      </c>
      <c r="G47" s="54">
        <v>1.45</v>
      </c>
      <c r="H47" s="53"/>
      <c r="I47" s="54"/>
      <c r="J47" s="53"/>
      <c r="K47" s="54"/>
      <c r="L47" s="53"/>
      <c r="M47" s="54"/>
      <c r="N47" s="53"/>
      <c r="O47" s="54"/>
      <c r="P47" s="53"/>
      <c r="Q47" s="54"/>
      <c r="R47" s="53"/>
      <c r="S47" s="54"/>
      <c r="T47" s="53"/>
      <c r="U47" s="54"/>
      <c r="V47" s="53"/>
      <c r="W47" s="54"/>
      <c r="X47" s="53"/>
      <c r="Y47" s="54"/>
      <c r="Z47" s="53"/>
      <c r="AA47" s="54"/>
      <c r="AB47" s="53"/>
      <c r="AC47" s="54"/>
      <c r="AD47" s="53"/>
      <c r="AE47" s="54"/>
      <c r="AF47" s="53"/>
      <c r="AG47" s="54"/>
      <c r="AH47" s="55">
        <v>1.45</v>
      </c>
      <c r="AI47" s="53">
        <v>500</v>
      </c>
      <c r="AJ47" s="56">
        <v>851.4</v>
      </c>
      <c r="AK47" s="132">
        <v>1.7000000000000001E-2</v>
      </c>
      <c r="AL47" s="131">
        <v>2.7</v>
      </c>
      <c r="AM47" s="2"/>
    </row>
    <row r="48" spans="1:39" ht="22.5" customHeight="1" x14ac:dyDescent="0.35">
      <c r="A48" s="79" t="s">
        <v>121</v>
      </c>
      <c r="B48" s="52"/>
      <c r="C48" s="52"/>
      <c r="D48" s="53"/>
      <c r="E48" s="54"/>
      <c r="F48" s="53"/>
      <c r="G48" s="54"/>
      <c r="H48" s="53"/>
      <c r="I48" s="54"/>
      <c r="J48" s="53"/>
      <c r="K48" s="54"/>
      <c r="L48" s="53"/>
      <c r="M48" s="54"/>
      <c r="N48" s="53"/>
      <c r="O48" s="54"/>
      <c r="P48" s="53"/>
      <c r="Q48" s="54"/>
      <c r="R48" s="53"/>
      <c r="S48" s="54"/>
      <c r="T48" s="53"/>
      <c r="U48" s="54"/>
      <c r="V48" s="53"/>
      <c r="W48" s="54"/>
      <c r="X48" s="53"/>
      <c r="Y48" s="54"/>
      <c r="Z48" s="53"/>
      <c r="AA48" s="54"/>
      <c r="AB48" s="53"/>
      <c r="AC48" s="54"/>
      <c r="AD48" s="53"/>
      <c r="AE48" s="54"/>
      <c r="AF48" s="53">
        <v>10.039999999999999</v>
      </c>
      <c r="AG48" s="54">
        <v>0.84299999999999997</v>
      </c>
      <c r="AH48" s="55">
        <v>0.84299999999999997</v>
      </c>
      <c r="AI48" s="53">
        <v>200</v>
      </c>
      <c r="AJ48" s="56">
        <v>166.66</v>
      </c>
      <c r="AK48" s="132"/>
      <c r="AL48" s="131"/>
      <c r="AM48" s="2"/>
    </row>
    <row r="49" spans="1:45" ht="21" customHeight="1" x14ac:dyDescent="0.35">
      <c r="A49" s="80" t="s">
        <v>82</v>
      </c>
      <c r="B49" s="52"/>
      <c r="C49" s="52"/>
      <c r="D49" s="53"/>
      <c r="E49" s="54"/>
      <c r="F49" s="53"/>
      <c r="G49" s="54"/>
      <c r="H49" s="53"/>
      <c r="I49" s="54"/>
      <c r="J49" s="53"/>
      <c r="K49" s="54"/>
      <c r="L49" s="53"/>
      <c r="M49" s="54"/>
      <c r="N49" s="53"/>
      <c r="O49" s="54"/>
      <c r="P49" s="53">
        <v>5</v>
      </c>
      <c r="Q49" s="54">
        <v>0.42</v>
      </c>
      <c r="R49" s="53"/>
      <c r="S49" s="54"/>
      <c r="T49" s="53"/>
      <c r="U49" s="54"/>
      <c r="V49" s="53"/>
      <c r="W49" s="54"/>
      <c r="X49" s="53"/>
      <c r="Y49" s="54"/>
      <c r="Z49" s="53"/>
      <c r="AA49" s="54"/>
      <c r="AB49" s="53"/>
      <c r="AC49" s="54"/>
      <c r="AD49" s="53"/>
      <c r="AE49" s="54"/>
      <c r="AF49" s="53"/>
      <c r="AG49" s="54"/>
      <c r="AH49" s="55">
        <v>0.42</v>
      </c>
      <c r="AI49" s="53">
        <v>17</v>
      </c>
      <c r="AJ49" s="56">
        <v>5.78</v>
      </c>
      <c r="AK49" s="2"/>
      <c r="AL49" s="2"/>
      <c r="AM49" s="2"/>
      <c r="AN49" s="2"/>
      <c r="AO49" s="25"/>
      <c r="AP49" s="25"/>
      <c r="AQ49" s="25"/>
      <c r="AR49" s="25"/>
      <c r="AS49" s="2"/>
    </row>
    <row r="51" spans="1:45" ht="10.5" customHeight="1" x14ac:dyDescent="0.25"/>
    <row r="52" spans="1:45" ht="50.25" hidden="1" customHeight="1" x14ac:dyDescent="0.25"/>
    <row r="53" spans="1:45" hidden="1" x14ac:dyDescent="0.25"/>
    <row r="54" spans="1:45" hidden="1" x14ac:dyDescent="0.25"/>
    <row r="55" spans="1:45" hidden="1" x14ac:dyDescent="0.25"/>
    <row r="56" spans="1:45" hidden="1" x14ac:dyDescent="0.25"/>
    <row r="57" spans="1:45" hidden="1" x14ac:dyDescent="0.25"/>
    <row r="58" spans="1:45" hidden="1" x14ac:dyDescent="0.25"/>
    <row r="59" spans="1:45" hidden="1" x14ac:dyDescent="0.25"/>
    <row r="60" spans="1:45" hidden="1" x14ac:dyDescent="0.25"/>
    <row r="61" spans="1:45" hidden="1" x14ac:dyDescent="0.25"/>
    <row r="62" spans="1:45" hidden="1" x14ac:dyDescent="0.25"/>
    <row r="63" spans="1:45" hidden="1" x14ac:dyDescent="0.25"/>
    <row r="64" spans="1:45" hidden="1" x14ac:dyDescent="0.25"/>
    <row r="65" spans="1:35" hidden="1" x14ac:dyDescent="0.25"/>
    <row r="66" spans="1:35" hidden="1" x14ac:dyDescent="0.25"/>
    <row r="67" spans="1:35" hidden="1" x14ac:dyDescent="0.25"/>
    <row r="68" spans="1:35" hidden="1" x14ac:dyDescent="0.25"/>
    <row r="69" spans="1:35" hidden="1" x14ac:dyDescent="0.25"/>
    <row r="70" spans="1:35" ht="39" customHeight="1" x14ac:dyDescent="0.7">
      <c r="A70" s="58" t="s">
        <v>32</v>
      </c>
      <c r="F70" s="69" t="s">
        <v>79</v>
      </c>
      <c r="Q70" s="58" t="s">
        <v>33</v>
      </c>
      <c r="X70" s="69" t="s">
        <v>44</v>
      </c>
      <c r="AA70" s="58"/>
      <c r="AI70" s="69"/>
    </row>
  </sheetData>
  <mergeCells count="77"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A15:B16"/>
    <mergeCell ref="C15:C18"/>
    <mergeCell ref="D16:M16"/>
    <mergeCell ref="N16:O16"/>
    <mergeCell ref="P16:AC16"/>
    <mergeCell ref="AD17:AE17"/>
    <mergeCell ref="P17:Q17"/>
    <mergeCell ref="R17:S17"/>
    <mergeCell ref="T17:U17"/>
    <mergeCell ref="V17:W17"/>
    <mergeCell ref="H14:L14"/>
    <mergeCell ref="M14:N14"/>
    <mergeCell ref="O14:P14"/>
    <mergeCell ref="Q14:R14"/>
    <mergeCell ref="Z17:AA17"/>
    <mergeCell ref="AB17:AC17"/>
    <mergeCell ref="X17:Y17"/>
    <mergeCell ref="C13:E13"/>
    <mergeCell ref="F13:G13"/>
    <mergeCell ref="H13:L13"/>
    <mergeCell ref="M13:N13"/>
    <mergeCell ref="O13:P13"/>
    <mergeCell ref="Q13:R13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F9:G9"/>
    <mergeCell ref="H9:L9"/>
    <mergeCell ref="M9:N9"/>
    <mergeCell ref="O9:P9"/>
    <mergeCell ref="Q11:R11"/>
    <mergeCell ref="T11:AD12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5" max="16383" man="1"/>
  </rowBreaks>
  <colBreaks count="2" manualBreakCount="2">
    <brk id="19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8"/>
  <sheetViews>
    <sheetView showGridLines="0" view="pageBreakPreview" zoomScale="60" zoomScaleNormal="50" zoomScalePageLayoutView="44" workbookViewId="0">
      <selection activeCell="AJ40" sqref="AJ40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229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228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227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226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45390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116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86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7656.9010800000015</v>
      </c>
      <c r="P10" s="104"/>
      <c r="Q10" s="105">
        <f>SUM(AL20)</f>
        <v>89.033733488372107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114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7656.9010800000015</v>
      </c>
      <c r="P14" s="119"/>
      <c r="Q14" s="120">
        <f>SUM(AL20)</f>
        <v>89.033733488372107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40" t="s">
        <v>225</v>
      </c>
      <c r="E17" s="140"/>
      <c r="F17" s="138" t="s">
        <v>224</v>
      </c>
      <c r="G17" s="138"/>
      <c r="H17" s="138" t="s">
        <v>223</v>
      </c>
      <c r="I17" s="138"/>
      <c r="J17" s="138" t="s">
        <v>39</v>
      </c>
      <c r="K17" s="138"/>
      <c r="L17" s="153"/>
      <c r="M17" s="152"/>
      <c r="N17" s="138" t="s">
        <v>69</v>
      </c>
      <c r="O17" s="138"/>
      <c r="P17" s="138"/>
      <c r="Q17" s="138"/>
      <c r="R17" s="138" t="s">
        <v>222</v>
      </c>
      <c r="S17" s="138"/>
      <c r="T17" s="138" t="s">
        <v>221</v>
      </c>
      <c r="U17" s="138"/>
      <c r="V17" s="138" t="s">
        <v>220</v>
      </c>
      <c r="W17" s="138"/>
      <c r="X17" s="138" t="s">
        <v>161</v>
      </c>
      <c r="Y17" s="138"/>
      <c r="Z17" s="138" t="s">
        <v>45</v>
      </c>
      <c r="AA17" s="138"/>
      <c r="AB17" s="138"/>
      <c r="AC17" s="138"/>
      <c r="AD17" s="138" t="s">
        <v>219</v>
      </c>
      <c r="AE17" s="138"/>
      <c r="AF17" s="138" t="s">
        <v>218</v>
      </c>
      <c r="AG17" s="138"/>
      <c r="AH17" s="137"/>
      <c r="AI17" s="136"/>
      <c r="AJ17" s="13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v>86</v>
      </c>
      <c r="F19" s="38"/>
      <c r="G19" s="38">
        <v>86</v>
      </c>
      <c r="H19" s="38"/>
      <c r="I19" s="38">
        <v>86</v>
      </c>
      <c r="J19" s="38"/>
      <c r="K19" s="38">
        <v>86</v>
      </c>
      <c r="L19" s="38"/>
      <c r="M19" s="38">
        <v>86</v>
      </c>
      <c r="N19" s="38"/>
      <c r="O19" s="38">
        <v>86</v>
      </c>
      <c r="P19" s="38"/>
      <c r="Q19" s="38">
        <f>H10</f>
        <v>86</v>
      </c>
      <c r="R19" s="38"/>
      <c r="S19" s="38">
        <f>Q19</f>
        <v>86</v>
      </c>
      <c r="T19" s="38"/>
      <c r="U19" s="38">
        <f>S19</f>
        <v>86</v>
      </c>
      <c r="V19" s="38"/>
      <c r="W19" s="38">
        <f>U19</f>
        <v>86</v>
      </c>
      <c r="X19" s="38"/>
      <c r="Y19" s="38">
        <f>W19</f>
        <v>86</v>
      </c>
      <c r="Z19" s="38"/>
      <c r="AA19" s="38">
        <f>W19</f>
        <v>86</v>
      </c>
      <c r="AB19" s="38"/>
      <c r="AC19" s="38">
        <f>Y19</f>
        <v>86</v>
      </c>
      <c r="AD19" s="38"/>
      <c r="AE19" s="38">
        <f>AC19</f>
        <v>86</v>
      </c>
      <c r="AF19" s="38"/>
      <c r="AG19" s="38">
        <f>AE19</f>
        <v>86</v>
      </c>
      <c r="AH19" s="38">
        <v>86</v>
      </c>
      <c r="AI19" s="38"/>
      <c r="AJ19" s="39">
        <f>SUM(AJ21:AJ46)</f>
        <v>7656.9010800000015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40</v>
      </c>
      <c r="E20" s="43">
        <f>E19*D20/1000</f>
        <v>3.44</v>
      </c>
      <c r="F20" s="42">
        <v>130</v>
      </c>
      <c r="G20" s="43">
        <f>G19*F20/1000</f>
        <v>11.18</v>
      </c>
      <c r="H20" s="42">
        <v>25.29</v>
      </c>
      <c r="I20" s="43">
        <f>I19*H20/1000</f>
        <v>2.1749399999999999</v>
      </c>
      <c r="J20" s="42">
        <v>200</v>
      </c>
      <c r="K20" s="82">
        <f>K19*J20/1000</f>
        <v>17.2</v>
      </c>
      <c r="L20" s="42"/>
      <c r="M20" s="43">
        <f>M19*L20/1000</f>
        <v>0</v>
      </c>
      <c r="N20" s="42">
        <v>100</v>
      </c>
      <c r="O20" s="43">
        <f>O19*N20/1000</f>
        <v>8.6</v>
      </c>
      <c r="P20" s="42"/>
      <c r="Q20" s="43">
        <f>Q19*P20/1000</f>
        <v>0</v>
      </c>
      <c r="R20" s="42">
        <v>200</v>
      </c>
      <c r="S20" s="43">
        <f>S19*R20/1000</f>
        <v>17.2</v>
      </c>
      <c r="T20" s="42">
        <v>150</v>
      </c>
      <c r="U20" s="151">
        <f>U19*T20/1000</f>
        <v>12.9</v>
      </c>
      <c r="V20" s="42">
        <v>180</v>
      </c>
      <c r="W20" s="43">
        <f>W19*V20/1000</f>
        <v>15.48</v>
      </c>
      <c r="X20" s="42">
        <v>30.7</v>
      </c>
      <c r="Y20" s="43">
        <f>Y19*X20/1000</f>
        <v>2.6401999999999997</v>
      </c>
      <c r="Z20" s="42">
        <v>28.6</v>
      </c>
      <c r="AA20" s="43">
        <f>AA19*Z20/1000</f>
        <v>2.4596</v>
      </c>
      <c r="AB20" s="42"/>
      <c r="AC20" s="43">
        <f>AC19*AB20/1000</f>
        <v>0</v>
      </c>
      <c r="AD20" s="42">
        <v>150</v>
      </c>
      <c r="AE20" s="43">
        <f>AE19*AD20/1000</f>
        <v>12.9</v>
      </c>
      <c r="AF20" s="42">
        <v>180</v>
      </c>
      <c r="AG20" s="43">
        <f>AG19*AF20/1000</f>
        <v>15.48</v>
      </c>
      <c r="AH20" s="44">
        <f>(E20+G20+I20+M20+O20+Q20+S20+U20+W20+Y20+AC20+AE20+AG20+K20+AA20)</f>
        <v>121.65473999999999</v>
      </c>
      <c r="AI20" s="42"/>
      <c r="AJ20" s="45"/>
      <c r="AK20" s="43">
        <f>AH20/AH19</f>
        <v>1.4145899999999998</v>
      </c>
      <c r="AL20" s="45">
        <f>AJ19/AH19</f>
        <v>89.033733488372107</v>
      </c>
      <c r="AM20" s="2"/>
    </row>
    <row r="21" spans="1:40" ht="39.75" customHeight="1" thickTop="1" x14ac:dyDescent="0.35">
      <c r="A21" s="81" t="s">
        <v>217</v>
      </c>
      <c r="B21" s="46"/>
      <c r="C21" s="46" t="s">
        <v>30</v>
      </c>
      <c r="D21" s="47"/>
      <c r="E21" s="48">
        <f>H10*D21/1000</f>
        <v>0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>
        <v>24.49</v>
      </c>
      <c r="S21" s="48">
        <f>S19*R21/1000</f>
        <v>2.1061399999999999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>
        <v>75</v>
      </c>
      <c r="AE21" s="48">
        <f>AE19*AD21/1000</f>
        <v>6.45</v>
      </c>
      <c r="AF21" s="47">
        <v>100</v>
      </c>
      <c r="AG21" s="48">
        <f>AG19*AF21/1000</f>
        <v>8.6</v>
      </c>
      <c r="AH21" s="49">
        <f>(E21+G21+I21+M21+O21+Q21+S21+U21+W21+Y21+AC21+AE21+AG21+K21+AA21)</f>
        <v>17.156140000000001</v>
      </c>
      <c r="AI21" s="47">
        <v>52</v>
      </c>
      <c r="AJ21" s="50">
        <f>AH21*AI21</f>
        <v>892.11928</v>
      </c>
      <c r="AK21" s="48">
        <f>(D21+F21+H21+L21+N21+P21+R21+T21+V21+X21+AB21+AD21+AF21+J21+Z21)/1000</f>
        <v>0.19949</v>
      </c>
      <c r="AL21" s="50">
        <f>AI21*AK21</f>
        <v>10.373480000000001</v>
      </c>
      <c r="AM21" s="2"/>
    </row>
    <row r="22" spans="1:40" ht="26.25" customHeight="1" x14ac:dyDescent="0.35">
      <c r="A22" s="79" t="s">
        <v>216</v>
      </c>
      <c r="B22" s="52"/>
      <c r="C22" s="52" t="s">
        <v>30</v>
      </c>
      <c r="D22" s="53">
        <v>1</v>
      </c>
      <c r="E22" s="54">
        <v>86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 t="s">
        <v>99</v>
      </c>
      <c r="S22" s="54">
        <v>9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/>
      <c r="AE22" s="54">
        <f>AE19*AD22/1000</f>
        <v>0</v>
      </c>
      <c r="AF22" s="53"/>
      <c r="AG22" s="134">
        <v>0</v>
      </c>
      <c r="AH22" s="55">
        <f>(E22+G22+I22+M22+O22+Q22+S22+U22+W22+Y22+AC22+AE22+AG22+K22+AA22)</f>
        <v>95</v>
      </c>
      <c r="AI22" s="133">
        <v>8</v>
      </c>
      <c r="AJ22" s="56">
        <f>AH22*AI22</f>
        <v>760</v>
      </c>
      <c r="AK22" s="48">
        <v>0.04</v>
      </c>
      <c r="AL22" s="56">
        <f>AI22*AK22</f>
        <v>0.32</v>
      </c>
      <c r="AM22" s="2"/>
    </row>
    <row r="23" spans="1:40" ht="23.25" customHeight="1" x14ac:dyDescent="0.35">
      <c r="A23" s="79" t="s">
        <v>57</v>
      </c>
      <c r="B23" s="52"/>
      <c r="C23" s="46" t="s">
        <v>30</v>
      </c>
      <c r="D23" s="53"/>
      <c r="E23" s="54">
        <f>H10*D23/1000</f>
        <v>0</v>
      </c>
      <c r="F23" s="53">
        <v>28.5</v>
      </c>
      <c r="G23" s="54">
        <f>G19*F23/1000</f>
        <v>2.4510000000000001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>
        <v>13.3</v>
      </c>
      <c r="S23" s="54">
        <f>S19*R23/1000</f>
        <v>1.1437999999999999</v>
      </c>
      <c r="T23" s="53">
        <v>36</v>
      </c>
      <c r="U23" s="54">
        <f>U19*T23/1000</f>
        <v>3.0960000000000001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6.6908000000000003</v>
      </c>
      <c r="AI23" s="53">
        <v>43</v>
      </c>
      <c r="AJ23" s="56">
        <f>AH23*AI23</f>
        <v>287.70440000000002</v>
      </c>
      <c r="AK23" s="48">
        <f>(D23+F23+H23+L23+N23+P23+R23+T23+V23+X23+AB23+AD23+AF23+J23+Z23)/1000</f>
        <v>7.7799999999999994E-2</v>
      </c>
      <c r="AL23" s="56">
        <f>AI23*AK23</f>
        <v>3.3453999999999997</v>
      </c>
      <c r="AM23" s="2"/>
    </row>
    <row r="24" spans="1:40" ht="23.25" customHeight="1" x14ac:dyDescent="0.35">
      <c r="A24" s="79" t="s">
        <v>48</v>
      </c>
      <c r="B24" s="52"/>
      <c r="C24" s="52" t="s">
        <v>30</v>
      </c>
      <c r="D24" s="53"/>
      <c r="E24" s="54">
        <f>H10*D24/1000</f>
        <v>0</v>
      </c>
      <c r="F24" s="53">
        <v>18</v>
      </c>
      <c r="G24" s="54">
        <f>G19*F24/1000</f>
        <v>1.548</v>
      </c>
      <c r="H24" s="53"/>
      <c r="I24" s="54">
        <f>I19*H24/1000</f>
        <v>0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>
        <v>9.6</v>
      </c>
      <c r="S24" s="54">
        <f>S19*R24/1000</f>
        <v>0.8256</v>
      </c>
      <c r="T24" s="53">
        <v>15</v>
      </c>
      <c r="U24" s="54">
        <f>U19*T24/1000</f>
        <v>1.29</v>
      </c>
      <c r="V24" s="53"/>
      <c r="W24" s="54">
        <f>W19*V24/1000</f>
        <v>0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/>
      <c r="AE24" s="54">
        <f>AE19*AD24/1000</f>
        <v>0</v>
      </c>
      <c r="AF24" s="53"/>
      <c r="AG24" s="54">
        <f>AG19*AF24/1000</f>
        <v>0</v>
      </c>
      <c r="AH24" s="55">
        <f>(E24+G24+I24+M24+O24+Q24+S24+U24+W24+Y24+AC24+AE24+AG24+K24+AA24)</f>
        <v>3.6636000000000002</v>
      </c>
      <c r="AI24" s="53">
        <v>35</v>
      </c>
      <c r="AJ24" s="56">
        <f>AH24*AI24</f>
        <v>128.226</v>
      </c>
      <c r="AK24" s="48">
        <f>(D24+F24+H24+L24+N24+P24+R24+T24+V24+X24+AB24+AD24+AF24+J24+Z24)/1000</f>
        <v>4.2599999999999999E-2</v>
      </c>
      <c r="AL24" s="56">
        <f>AI24*AK24</f>
        <v>1.4909999999999999</v>
      </c>
      <c r="AM24" s="2"/>
    </row>
    <row r="25" spans="1:40" ht="24.75" customHeight="1" x14ac:dyDescent="0.35">
      <c r="A25" s="79" t="s">
        <v>49</v>
      </c>
      <c r="B25" s="52"/>
      <c r="C25" s="46" t="s">
        <v>30</v>
      </c>
      <c r="D25" s="53"/>
      <c r="E25" s="54">
        <f>H10*D25/1000</f>
        <v>0</v>
      </c>
      <c r="F25" s="53">
        <v>2</v>
      </c>
      <c r="G25" s="54">
        <v>0.17199999999999999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/>
      <c r="S25" s="54">
        <f>S19*R25/1000</f>
        <v>0</v>
      </c>
      <c r="T25" s="53">
        <v>1</v>
      </c>
      <c r="U25" s="54">
        <f>U19*T25/1000</f>
        <v>8.5999999999999993E-2</v>
      </c>
      <c r="V25" s="53"/>
      <c r="W25" s="54">
        <f>W19*V25/1000</f>
        <v>0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/>
      <c r="AE25" s="54">
        <f>AE19*AD25/1000</f>
        <v>0</v>
      </c>
      <c r="AF25" s="53"/>
      <c r="AG25" s="54">
        <f>AG19*AF25/1000</f>
        <v>0</v>
      </c>
      <c r="AH25" s="55">
        <f>(E25+G25+I25+M25+O25+Q25+S25+U25+W25+Y25+AC25+AE25+AG25+K25+AA25)</f>
        <v>0.25800000000000001</v>
      </c>
      <c r="AI25" s="53">
        <v>285</v>
      </c>
      <c r="AJ25" s="56">
        <f>AH25*AI25</f>
        <v>73.53</v>
      </c>
      <c r="AK25" s="48">
        <f>(D25+F25+H25+L25+N25+P25+R25+T25+V25+X25+AB25+AD25+AF25+J25+Z25)/1000</f>
        <v>3.0000000000000001E-3</v>
      </c>
      <c r="AL25" s="56">
        <f>AI25*AK25</f>
        <v>0.85499999999999998</v>
      </c>
      <c r="AM25" s="2"/>
    </row>
    <row r="26" spans="1:40" ht="40.5" customHeight="1" x14ac:dyDescent="0.35">
      <c r="A26" s="80" t="s">
        <v>215</v>
      </c>
      <c r="B26" s="52"/>
      <c r="C26" s="52" t="s">
        <v>30</v>
      </c>
      <c r="D26" s="53"/>
      <c r="E26" s="54">
        <f>H10*D26/1000</f>
        <v>0</v>
      </c>
      <c r="F26" s="53">
        <v>5.2</v>
      </c>
      <c r="G26" s="54">
        <f>G19*F26/1000</f>
        <v>0.44719999999999999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>
        <v>2</v>
      </c>
      <c r="S26" s="54">
        <f>S19*R26/1000</f>
        <v>0.17199999999999999</v>
      </c>
      <c r="T26" s="53">
        <v>6</v>
      </c>
      <c r="U26" s="54">
        <f>U19*T26/1000</f>
        <v>0.51600000000000001</v>
      </c>
      <c r="V26" s="53"/>
      <c r="W26" s="54">
        <f>W19*V26/1000</f>
        <v>0</v>
      </c>
      <c r="X26" s="53"/>
      <c r="Y26" s="54">
        <f>Y19*X26/1000</f>
        <v>0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1.1352</v>
      </c>
      <c r="AI26" s="53">
        <v>117</v>
      </c>
      <c r="AJ26" s="56">
        <f>AH26*AI26</f>
        <v>132.8184</v>
      </c>
      <c r="AK26" s="48">
        <f>(D26+F26+H26+L26+N26+P26+R26+T26+V26+X26+AB26+AD26+AF26+J26+Z26)/1000</f>
        <v>1.32E-2</v>
      </c>
      <c r="AL26" s="56">
        <f>AI26*AK26</f>
        <v>1.5444</v>
      </c>
      <c r="AM26" s="2"/>
    </row>
    <row r="27" spans="1:40" ht="57" customHeight="1" x14ac:dyDescent="0.35">
      <c r="A27" s="80" t="s">
        <v>71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>
        <v>25</v>
      </c>
      <c r="I27" s="54">
        <f>I19*H27/1000</f>
        <v>2.15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/>
      <c r="AA27" s="54">
        <f>AA19*Z27/1000</f>
        <v>0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2.15</v>
      </c>
      <c r="AI27" s="57">
        <v>20</v>
      </c>
      <c r="AJ27" s="56">
        <f>AH27*AI27</f>
        <v>43</v>
      </c>
      <c r="AK27" s="48">
        <f>(D27+F27+H27+L27+N27+P27+R27+T27+V27+X27+AB27+AD27+AF27+J27+Z27)/1000</f>
        <v>2.5000000000000001E-2</v>
      </c>
      <c r="AL27" s="56">
        <f>AI27*AK27</f>
        <v>0.5</v>
      </c>
      <c r="AM27" s="2"/>
    </row>
    <row r="28" spans="1:40" ht="39.75" customHeight="1" x14ac:dyDescent="0.35">
      <c r="A28" s="80" t="s">
        <v>214</v>
      </c>
      <c r="B28" s="52"/>
      <c r="C28" s="52" t="s">
        <v>30</v>
      </c>
      <c r="D28" s="53"/>
      <c r="E28" s="54">
        <f>H10*D28/1000</f>
        <v>0</v>
      </c>
      <c r="F28" s="53">
        <v>1.3</v>
      </c>
      <c r="G28" s="54">
        <f>G19*F28/1000</f>
        <v>0.1118</v>
      </c>
      <c r="H28" s="53">
        <v>5</v>
      </c>
      <c r="I28" s="54">
        <f>I19*H28/1000</f>
        <v>0.43</v>
      </c>
      <c r="J28" s="53"/>
      <c r="K28" s="54">
        <v>0</v>
      </c>
      <c r="L28" s="53"/>
      <c r="M28" s="54">
        <f>M19*L28/1000</f>
        <v>0</v>
      </c>
      <c r="N28" s="57"/>
      <c r="O28" s="54">
        <f>O19*N28/1000</f>
        <v>0</v>
      </c>
      <c r="P28" s="53"/>
      <c r="Q28" s="54">
        <f>Q19*P28/1000</f>
        <v>0</v>
      </c>
      <c r="R28" s="53">
        <v>1.7</v>
      </c>
      <c r="S28" s="54">
        <f>S19*R28/1000</f>
        <v>0.1462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>
        <v>3.75</v>
      </c>
      <c r="AE28" s="54">
        <f>AE19*AD28/1000</f>
        <v>0.32250000000000001</v>
      </c>
      <c r="AF28" s="53"/>
      <c r="AG28" s="54">
        <f>AG19*AF28/1000</f>
        <v>0</v>
      </c>
      <c r="AH28" s="55">
        <f>(E28+G28+I28+M28+O28+Q28+S28+U28+W28+Y28+AC28+AE28+AG28+K28+AA28)</f>
        <v>1.0105</v>
      </c>
      <c r="AI28" s="53">
        <v>500</v>
      </c>
      <c r="AJ28" s="56">
        <f>AH28*AI28</f>
        <v>505.25</v>
      </c>
      <c r="AK28" s="48">
        <f>(D28+F28+H28+L28+N28+P28+R28+T28+V28+X28+AB28+AD28+AF28+J28+Z28)/1000</f>
        <v>1.175E-2</v>
      </c>
      <c r="AL28" s="56">
        <f>AI28*AK28</f>
        <v>5.875</v>
      </c>
      <c r="AM28" s="2"/>
    </row>
    <row r="29" spans="1:40" ht="28.5" customHeight="1" x14ac:dyDescent="0.35">
      <c r="A29" s="79" t="s">
        <v>213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>
        <v>0.5</v>
      </c>
      <c r="K29" s="54">
        <f>K19*J29/1000</f>
        <v>4.2999999999999997E-2</v>
      </c>
      <c r="L29" s="53"/>
      <c r="M29" s="54">
        <f>M19*L29/1000</f>
        <v>0</v>
      </c>
      <c r="N29" s="53"/>
      <c r="O29" s="54">
        <f>O19*N29/1000</f>
        <v>0</v>
      </c>
      <c r="P29" s="53"/>
      <c r="Q29" s="54">
        <f>Q19*P29/1000</f>
        <v>0</v>
      </c>
      <c r="R29" s="53"/>
      <c r="S29" s="54">
        <f>S19*R29/1000</f>
        <v>0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4.2999999999999997E-2</v>
      </c>
      <c r="AI29" s="53">
        <v>450</v>
      </c>
      <c r="AJ29" s="56">
        <f>AH29*AI29</f>
        <v>19.349999999999998</v>
      </c>
      <c r="AK29" s="48">
        <f>(D29+F29+H29+L29+N29+P29+R29+T29+V29+X29+AB29+AD29+AF29+J29+Z29)/1000</f>
        <v>5.0000000000000001E-4</v>
      </c>
      <c r="AL29" s="56">
        <f>AI29*AK29</f>
        <v>0.22500000000000001</v>
      </c>
      <c r="AM29" s="2"/>
    </row>
    <row r="30" spans="1:40" ht="21.75" customHeight="1" x14ac:dyDescent="0.35">
      <c r="A30" s="79" t="s">
        <v>53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>
        <v>11</v>
      </c>
      <c r="K30" s="54">
        <f>K19*J30/1000</f>
        <v>0.94599999999999995</v>
      </c>
      <c r="L30" s="53"/>
      <c r="M30" s="54">
        <f>M19*L30/1000</f>
        <v>0</v>
      </c>
      <c r="N30" s="53"/>
      <c r="O30" s="54">
        <f>O19*N30/1000</f>
        <v>0</v>
      </c>
      <c r="P30" s="53"/>
      <c r="Q30" s="54">
        <f>Q19*P30/1000</f>
        <v>0</v>
      </c>
      <c r="R30" s="53"/>
      <c r="S30" s="54">
        <f>S19*R30/1000</f>
        <v>0</v>
      </c>
      <c r="T30" s="53"/>
      <c r="U30" s="54">
        <f>U19*T30/1000</f>
        <v>0</v>
      </c>
      <c r="V30" s="53">
        <v>7.2</v>
      </c>
      <c r="W30" s="54">
        <f>W19*V30/1000</f>
        <v>0.61920000000000008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>
        <v>4.5</v>
      </c>
      <c r="AE30" s="54">
        <f>AE19*AD30/1000</f>
        <v>0.38700000000000001</v>
      </c>
      <c r="AF30" s="53">
        <v>10</v>
      </c>
      <c r="AG30" s="54">
        <f>AG19*AF30/1000</f>
        <v>0.86</v>
      </c>
      <c r="AH30" s="55">
        <f>(E30+G30+I30+M30+O30+Q30+S30+U30+W30+Y30+AC30+AE30+AG30+K30+AA30)</f>
        <v>2.8121999999999998</v>
      </c>
      <c r="AI30" s="53">
        <v>65</v>
      </c>
      <c r="AJ30" s="56">
        <f>AH30*AI30</f>
        <v>182.79299999999998</v>
      </c>
      <c r="AK30" s="48">
        <f>(D30+F30+H30+L30+N30+P30+R30+T30+V30+X30+AB30+AD30+AF30+J30+Z30)/1000</f>
        <v>3.27E-2</v>
      </c>
      <c r="AL30" s="56">
        <f>AI30*AK30</f>
        <v>2.1255000000000002</v>
      </c>
      <c r="AM30" s="2"/>
    </row>
    <row r="31" spans="1:40" ht="22.5" customHeight="1" x14ac:dyDescent="0.35">
      <c r="A31" s="80" t="s">
        <v>67</v>
      </c>
      <c r="B31" s="52"/>
      <c r="C31" s="46"/>
      <c r="D31" s="53"/>
      <c r="E31" s="54"/>
      <c r="F31" s="53">
        <v>18.2</v>
      </c>
      <c r="G31" s="54">
        <v>1.5649999999999999</v>
      </c>
      <c r="H31" s="53"/>
      <c r="I31" s="54"/>
      <c r="J31" s="53"/>
      <c r="K31" s="54"/>
      <c r="L31" s="53"/>
      <c r="M31" s="54"/>
      <c r="N31" s="53"/>
      <c r="O31" s="54"/>
      <c r="P31" s="53"/>
      <c r="Q31" s="54"/>
      <c r="R31" s="53"/>
      <c r="S31" s="54"/>
      <c r="T31" s="53"/>
      <c r="U31" s="54"/>
      <c r="V31" s="53"/>
      <c r="W31" s="54"/>
      <c r="X31" s="53"/>
      <c r="Y31" s="54"/>
      <c r="Z31" s="53"/>
      <c r="AA31" s="54"/>
      <c r="AB31" s="53"/>
      <c r="AC31" s="54"/>
      <c r="AD31" s="53"/>
      <c r="AE31" s="54"/>
      <c r="AF31" s="53"/>
      <c r="AG31" s="54"/>
      <c r="AH31" s="55">
        <v>1.5649999999999999</v>
      </c>
      <c r="AI31" s="53">
        <v>41</v>
      </c>
      <c r="AJ31" s="56">
        <v>42.5</v>
      </c>
      <c r="AK31" s="48">
        <v>1.4999999999999999E-2</v>
      </c>
      <c r="AL31" s="56">
        <v>0.71</v>
      </c>
      <c r="AM31" s="2"/>
    </row>
    <row r="32" spans="1:40" ht="27" customHeight="1" x14ac:dyDescent="0.35">
      <c r="A32" s="79" t="s">
        <v>55</v>
      </c>
      <c r="B32" s="52"/>
      <c r="C32" s="46" t="s">
        <v>30</v>
      </c>
      <c r="D32" s="53"/>
      <c r="E32" s="54">
        <f>H10*D32/1000</f>
        <v>0</v>
      </c>
      <c r="F32" s="53">
        <v>69.400000000000006</v>
      </c>
      <c r="G32" s="54">
        <f>G19*F32/1000</f>
        <v>5.9684000000000008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/>
      <c r="Q32" s="54">
        <f>Q19*P32/1000</f>
        <v>0</v>
      </c>
      <c r="R32" s="53">
        <v>78</v>
      </c>
      <c r="S32" s="54">
        <f>S19*R32/1000</f>
        <v>6.7080000000000002</v>
      </c>
      <c r="T32" s="53">
        <v>107.43</v>
      </c>
      <c r="U32" s="54">
        <f>U19*T32/1000</f>
        <v>9.2389800000000015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21.915380000000003</v>
      </c>
      <c r="AI32" s="53">
        <v>35</v>
      </c>
      <c r="AJ32" s="56">
        <v>762</v>
      </c>
      <c r="AK32" s="48">
        <f>(D32+F32+H32+L32+N32+P32+R32+T32+V32+X32+AB32+AD32+AF32+J32+Z32)/1000</f>
        <v>0.25483</v>
      </c>
      <c r="AL32" s="56">
        <f>AI32*AK32</f>
        <v>8.9190500000000004</v>
      </c>
      <c r="AM32" s="2"/>
    </row>
    <row r="33" spans="1:45" ht="23.25" customHeight="1" x14ac:dyDescent="0.35">
      <c r="A33" s="79" t="s">
        <v>151</v>
      </c>
      <c r="B33" s="52"/>
      <c r="C33" s="52" t="s">
        <v>30</v>
      </c>
      <c r="D33" s="53"/>
      <c r="E33" s="54">
        <f>H10*D33/1000</f>
        <v>0</v>
      </c>
      <c r="F33" s="53">
        <v>2.2000000000000002</v>
      </c>
      <c r="G33" s="54">
        <f>G19*F33/1000</f>
        <v>0.18920000000000001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/>
      <c r="Q33" s="54">
        <f>Q19*P33/1000</f>
        <v>0</v>
      </c>
      <c r="R33" s="53">
        <v>16</v>
      </c>
      <c r="S33" s="54">
        <f>S19*R33/1000</f>
        <v>1.3759999999999999</v>
      </c>
      <c r="T33" s="53">
        <v>1.8</v>
      </c>
      <c r="U33" s="54">
        <f>U19*T33/1000</f>
        <v>0.15480000000000002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1.72</v>
      </c>
      <c r="AI33" s="53">
        <v>38</v>
      </c>
      <c r="AJ33" s="56">
        <f>AH33*AI33</f>
        <v>65.36</v>
      </c>
      <c r="AK33" s="48">
        <f>(D33+F33+H33+L33+N33+P33+R33+T33+V33+X33+AB33+AD33+AF33+J33+Z33)/1000</f>
        <v>0.02</v>
      </c>
      <c r="AL33" s="56">
        <f>AI33*AK33</f>
        <v>0.76</v>
      </c>
      <c r="AM33" s="2"/>
    </row>
    <row r="34" spans="1:45" ht="62.25" customHeight="1" x14ac:dyDescent="0.35">
      <c r="A34" s="80" t="s">
        <v>212</v>
      </c>
      <c r="B34" s="52"/>
      <c r="C34" s="46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3"/>
      <c r="S34" s="54">
        <f>S19*R34/1000</f>
        <v>0</v>
      </c>
      <c r="T34" s="53">
        <v>74.099999999999994</v>
      </c>
      <c r="U34" s="54">
        <f>U19*T34/1000</f>
        <v>6.3725999999999994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6.3725999999999994</v>
      </c>
      <c r="AI34" s="53">
        <v>290</v>
      </c>
      <c r="AJ34" s="56">
        <f>AH34*AI34</f>
        <v>1848.0539999999999</v>
      </c>
      <c r="AK34" s="48">
        <f>(D34+F34+H34+L34+N34+P34+R34+T34+V34+X34+AB34+AD34+AF34+J34+Z34)/1000</f>
        <v>7.4099999999999999E-2</v>
      </c>
      <c r="AL34" s="56">
        <f>AI34*AK34</f>
        <v>21.489000000000001</v>
      </c>
      <c r="AM34" s="2"/>
    </row>
    <row r="35" spans="1:45" ht="24.75" customHeight="1" x14ac:dyDescent="0.35">
      <c r="A35" s="79" t="s">
        <v>150</v>
      </c>
      <c r="B35" s="52"/>
      <c r="C35" s="46" t="s">
        <v>30</v>
      </c>
      <c r="D35" s="53"/>
      <c r="E35" s="54">
        <f>H10*D35/1000</f>
        <v>0</v>
      </c>
      <c r="F35" s="53">
        <v>11.7</v>
      </c>
      <c r="G35" s="54">
        <f>G19*F35/1000</f>
        <v>1.0062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/>
      <c r="O35" s="54">
        <f>O19*N35/1000</f>
        <v>0</v>
      </c>
      <c r="P35" s="53"/>
      <c r="Q35" s="54">
        <f>Q19*P35/1000</f>
        <v>0</v>
      </c>
      <c r="R35" s="53"/>
      <c r="S35" s="54">
        <f>S19*R35/1000</f>
        <v>0</v>
      </c>
      <c r="T35" s="53">
        <v>7</v>
      </c>
      <c r="U35" s="54">
        <f>U19*T35/1000</f>
        <v>0.60199999999999998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1.6082000000000001</v>
      </c>
      <c r="AI35" s="53">
        <v>135</v>
      </c>
      <c r="AJ35" s="56">
        <f>AH35*AI35</f>
        <v>217.107</v>
      </c>
      <c r="AK35" s="48">
        <f>(D35+F35+H35+L35+N35+P35+R35+T35+V35+X35+AB35+AD35+AF35+J35+Z35)/1000</f>
        <v>1.8699999999999998E-2</v>
      </c>
      <c r="AL35" s="56">
        <f>AI35*AK35</f>
        <v>2.5244999999999997</v>
      </c>
      <c r="AM35" s="2"/>
    </row>
    <row r="36" spans="1:45" ht="21" customHeight="1" x14ac:dyDescent="0.35">
      <c r="A36" s="79" t="s">
        <v>123</v>
      </c>
      <c r="B36" s="52"/>
      <c r="C36" s="52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/>
      <c r="U36" s="54">
        <f>U19*T36/1000</f>
        <v>0</v>
      </c>
      <c r="V36" s="53">
        <v>19.489999999999998</v>
      </c>
      <c r="W36" s="54">
        <f>W19*V36/1000</f>
        <v>1.67614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1.67614</v>
      </c>
      <c r="AI36" s="53">
        <v>195</v>
      </c>
      <c r="AJ36" s="56">
        <f>AH36*AI36</f>
        <v>326.84730000000002</v>
      </c>
      <c r="AK36" s="48">
        <f>(D36+F36+H36+L36+N36+P36+R36+T36+V36+X36+AB36+AD36+AF36+J36+Z36)/1000</f>
        <v>1.9489999999999997E-2</v>
      </c>
      <c r="AL36" s="56">
        <f>AI36*AK36</f>
        <v>3.8005499999999994</v>
      </c>
      <c r="AM36" s="2"/>
    </row>
    <row r="37" spans="1:45" ht="24.75" customHeight="1" x14ac:dyDescent="0.35">
      <c r="A37" s="79" t="s">
        <v>124</v>
      </c>
      <c r="B37" s="52"/>
      <c r="C37" s="46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/>
      <c r="S37" s="54">
        <f>S19*R37/1000</f>
        <v>0</v>
      </c>
      <c r="T37" s="53"/>
      <c r="U37" s="54">
        <f>U19*T37/1000</f>
        <v>0</v>
      </c>
      <c r="V37" s="53">
        <v>4.7699999999999996</v>
      </c>
      <c r="W37" s="54">
        <f>W19*V37/1000</f>
        <v>0.41021999999999997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/>
      <c r="AE37" s="54">
        <f>AE19*AD37/1000</f>
        <v>0</v>
      </c>
      <c r="AF37" s="53"/>
      <c r="AG37" s="54">
        <f>AG19*AF37/1000</f>
        <v>0</v>
      </c>
      <c r="AH37" s="55">
        <f>(E37+G37+I37+M37+O37+Q37+S37+U37+W37+Y37+AC37+AE37+AG37+K37+AA37)</f>
        <v>0.41021999999999997</v>
      </c>
      <c r="AI37" s="53">
        <v>135</v>
      </c>
      <c r="AJ37" s="56">
        <f>AH37*AI37</f>
        <v>55.3797</v>
      </c>
      <c r="AK37" s="48">
        <f>(D37+F37+H37+L37+N37+P37+R37+T37+V37+X37+AB37+AD37+AF37+J37+Z37)/1000</f>
        <v>4.7699999999999999E-3</v>
      </c>
      <c r="AL37" s="56">
        <f>AI37*AK37</f>
        <v>0.64395000000000002</v>
      </c>
      <c r="AM37" s="2"/>
    </row>
    <row r="38" spans="1:45" ht="23.25" customHeight="1" x14ac:dyDescent="0.35">
      <c r="A38" s="79" t="s">
        <v>60</v>
      </c>
      <c r="B38" s="52"/>
      <c r="C38" s="52" t="s">
        <v>30</v>
      </c>
      <c r="D38" s="53"/>
      <c r="E38" s="54">
        <f>H10*D38/1000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4"/>
      <c r="S38" s="54">
        <f>S19*R38/1000</f>
        <v>0</v>
      </c>
      <c r="T38" s="53"/>
      <c r="U38" s="54">
        <f>U19*T38/1000</f>
        <v>0</v>
      </c>
      <c r="V38" s="53">
        <v>0.27</v>
      </c>
      <c r="W38" s="54">
        <f>W19*V38/1000</f>
        <v>2.3220000000000001E-2</v>
      </c>
      <c r="X38" s="53"/>
      <c r="Y38" s="54">
        <f>Y19*X38/1000</f>
        <v>0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>(E38+G38+I38+M38+O38+Q38+S38+U38+W38+Y38+AC38+AE38+AG38+K38+AA38)</f>
        <v>2.3220000000000001E-2</v>
      </c>
      <c r="AI38" s="53">
        <v>400</v>
      </c>
      <c r="AJ38" s="56">
        <f>AH38*AI38</f>
        <v>9.2880000000000003</v>
      </c>
      <c r="AK38" s="48">
        <f>(D38+F38+H38+L38+N38+P38+R38+T38+V38+X38+AB38+AD38+AF38+J38+Z38)/1000</f>
        <v>2.7E-4</v>
      </c>
      <c r="AL38" s="56">
        <f>AI38*AK38</f>
        <v>0.108</v>
      </c>
      <c r="AM38" s="2"/>
    </row>
    <row r="39" spans="1:45" ht="36" customHeight="1" x14ac:dyDescent="0.35">
      <c r="A39" s="80" t="s">
        <v>157</v>
      </c>
      <c r="B39" s="52"/>
      <c r="C39" s="46" t="s">
        <v>30</v>
      </c>
      <c r="D39" s="53"/>
      <c r="E39" s="54">
        <f>H10*D39/1000</f>
        <v>0</v>
      </c>
      <c r="F39" s="53"/>
      <c r="G39" s="54">
        <f>G19*F39/1000</f>
        <v>0</v>
      </c>
      <c r="H39" s="53"/>
      <c r="I39" s="54">
        <f>I19*H39/1000</f>
        <v>0</v>
      </c>
      <c r="J39" s="53"/>
      <c r="K39" s="54">
        <f>K19*J39/1000</f>
        <v>0</v>
      </c>
      <c r="L39" s="53"/>
      <c r="M39" s="54">
        <f>M19*L39/1000</f>
        <v>0</v>
      </c>
      <c r="N39" s="53"/>
      <c r="O39" s="54">
        <f>O19*N39/1000</f>
        <v>0</v>
      </c>
      <c r="P39" s="53"/>
      <c r="Q39" s="54">
        <f>Q19*P39/1000</f>
        <v>0</v>
      </c>
      <c r="R39" s="53"/>
      <c r="S39" s="54">
        <f>S19*R39/1000</f>
        <v>0</v>
      </c>
      <c r="T39" s="53"/>
      <c r="U39" s="54">
        <f>U19*T39/1000</f>
        <v>0</v>
      </c>
      <c r="V39" s="53"/>
      <c r="W39" s="54">
        <f>W19*V39/1000</f>
        <v>0</v>
      </c>
      <c r="X39" s="53">
        <v>30.7</v>
      </c>
      <c r="Y39" s="54">
        <f>Y19*X39/1000</f>
        <v>2.6401999999999997</v>
      </c>
      <c r="Z39" s="53"/>
      <c r="AA39" s="54">
        <f>AA19*Z39/1000</f>
        <v>0</v>
      </c>
      <c r="AB39" s="53"/>
      <c r="AC39" s="54">
        <f>AC19*AB39/1000</f>
        <v>0</v>
      </c>
      <c r="AD39" s="53"/>
      <c r="AE39" s="54">
        <f>AE19*AD39/1000</f>
        <v>0</v>
      </c>
      <c r="AF39" s="53"/>
      <c r="AG39" s="54">
        <f>AG19*AF39/1000</f>
        <v>0</v>
      </c>
      <c r="AH39" s="55">
        <f>(E39+G39+I39+M39+O39+Q39+S39+U39+W39+Y39+AC39+AE39+AG39+K39+AA39)</f>
        <v>2.6401999999999997</v>
      </c>
      <c r="AI39" s="53">
        <v>26</v>
      </c>
      <c r="AJ39" s="56">
        <f>AH39*AI39</f>
        <v>68.645199999999988</v>
      </c>
      <c r="AK39" s="48">
        <f>(D39+F39+H39+L39+N39+P39+R39+T39+V39+X39+AB39+AD39+AF39+J39+Z39)/1000</f>
        <v>3.0699999999999998E-2</v>
      </c>
      <c r="AL39" s="56">
        <f>AI39*AK39</f>
        <v>0.79819999999999991</v>
      </c>
      <c r="AM39" s="2"/>
    </row>
    <row r="40" spans="1:45" ht="72" customHeight="1" x14ac:dyDescent="0.35">
      <c r="A40" s="80" t="s">
        <v>211</v>
      </c>
      <c r="B40" s="52"/>
      <c r="C40" s="52" t="s">
        <v>30</v>
      </c>
      <c r="D40" s="53"/>
      <c r="E40" s="54">
        <f>H10*D40/1000</f>
        <v>0</v>
      </c>
      <c r="F40" s="53"/>
      <c r="G40" s="54">
        <f>G19*F40/1000</f>
        <v>0</v>
      </c>
      <c r="H40" s="53"/>
      <c r="I40" s="54">
        <f>I19*H40/1000</f>
        <v>0</v>
      </c>
      <c r="J40" s="53"/>
      <c r="K40" s="54">
        <f>K19*J40/1000</f>
        <v>0</v>
      </c>
      <c r="L40" s="53"/>
      <c r="M40" s="54">
        <f>M19*L40/1000</f>
        <v>0</v>
      </c>
      <c r="N40" s="53"/>
      <c r="O40" s="54">
        <f>O19*N40/1000</f>
        <v>0</v>
      </c>
      <c r="P40" s="53"/>
      <c r="Q40" s="54">
        <f>Q19*P40/1000</f>
        <v>0</v>
      </c>
      <c r="R40" s="53"/>
      <c r="S40" s="54">
        <f>S19*R40/1000</f>
        <v>0</v>
      </c>
      <c r="T40" s="53"/>
      <c r="U40" s="54">
        <f>U19*T40/1000</f>
        <v>0</v>
      </c>
      <c r="V40" s="53"/>
      <c r="W40" s="54">
        <f>W19*V40/1000</f>
        <v>0</v>
      </c>
      <c r="X40" s="53"/>
      <c r="Y40" s="54">
        <f>Y19*X40/1000</f>
        <v>0</v>
      </c>
      <c r="Z40" s="53">
        <v>28.6</v>
      </c>
      <c r="AA40" s="54">
        <f>AA19*Z40/1000</f>
        <v>2.4596</v>
      </c>
      <c r="AB40" s="53"/>
      <c r="AC40" s="54">
        <f>AC19*AB40/1000</f>
        <v>0</v>
      </c>
      <c r="AD40" s="53"/>
      <c r="AE40" s="54">
        <f>AE19*AD40/1000</f>
        <v>0</v>
      </c>
      <c r="AF40" s="53"/>
      <c r="AG40" s="54">
        <f>AG19*AF40/1000</f>
        <v>0</v>
      </c>
      <c r="AH40" s="55">
        <f>(E40+G40+I40+M40+O40+Q40+S40+U40+W40+Y40+AC40+AE40+AG40+K40+AA40)</f>
        <v>2.4596</v>
      </c>
      <c r="AI40" s="53">
        <v>28</v>
      </c>
      <c r="AJ40" s="56">
        <f>AH40*AI40</f>
        <v>68.868799999999993</v>
      </c>
      <c r="AK40" s="48">
        <f>(D40+F40+H40+L40+N40+P40+R40+T40+V40+X40+AB40+AD40+AF40+J40+Z40)/1000</f>
        <v>2.86E-2</v>
      </c>
      <c r="AL40" s="56">
        <f>AI40*AK40</f>
        <v>0.80079999999999996</v>
      </c>
      <c r="AM40" s="2"/>
    </row>
    <row r="41" spans="1:45" ht="25.5" customHeight="1" x14ac:dyDescent="0.35">
      <c r="A41" s="79" t="s">
        <v>210</v>
      </c>
      <c r="B41" s="52"/>
      <c r="C41" s="46" t="s">
        <v>30</v>
      </c>
      <c r="D41" s="53"/>
      <c r="E41" s="54">
        <f>H10*D41/1000</f>
        <v>0</v>
      </c>
      <c r="F41" s="53"/>
      <c r="G41" s="54">
        <f>G19*F41/1000</f>
        <v>0</v>
      </c>
      <c r="H41" s="53"/>
      <c r="I41" s="54">
        <f>I19*H41/1000</f>
        <v>0</v>
      </c>
      <c r="J41" s="53"/>
      <c r="K41" s="54">
        <f>K19*J41/1000</f>
        <v>0</v>
      </c>
      <c r="L41" s="53"/>
      <c r="M41" s="54">
        <f>M19*L41/1000</f>
        <v>0</v>
      </c>
      <c r="N41" s="53"/>
      <c r="O41" s="54">
        <f>O19*N41/1000</f>
        <v>0</v>
      </c>
      <c r="P41" s="53"/>
      <c r="Q41" s="54">
        <f>Q19*P41/1000</f>
        <v>0</v>
      </c>
      <c r="R41" s="53"/>
      <c r="S41" s="54">
        <f>S19*R41/1000</f>
        <v>0</v>
      </c>
      <c r="T41" s="53"/>
      <c r="U41" s="54">
        <f>U19*T41/1000</f>
        <v>0</v>
      </c>
      <c r="V41" s="53"/>
      <c r="W41" s="54">
        <f>W19*V41/1000</f>
        <v>0</v>
      </c>
      <c r="X41" s="53"/>
      <c r="Y41" s="54">
        <f>Y19*X41/1000</f>
        <v>0</v>
      </c>
      <c r="Z41" s="53"/>
      <c r="AA41" s="54">
        <f>AA19*Z41/1000</f>
        <v>0</v>
      </c>
      <c r="AB41" s="53"/>
      <c r="AC41" s="54">
        <f>AC19*AB41/1000</f>
        <v>0</v>
      </c>
      <c r="AD41" s="53">
        <v>30</v>
      </c>
      <c r="AE41" s="54">
        <f>AE19*AD41/1000</f>
        <v>2.58</v>
      </c>
      <c r="AF41" s="53"/>
      <c r="AG41" s="54">
        <f>AG19*AF41/1000</f>
        <v>0</v>
      </c>
      <c r="AH41" s="55">
        <f>(E41+G41+I41+M41+O41+Q41+S41+U41+W41+Y41+AC41+AE41+AG41+K41+AA41)</f>
        <v>2.58</v>
      </c>
      <c r="AI41" s="53">
        <v>55</v>
      </c>
      <c r="AJ41" s="56">
        <f>AH41*AI41</f>
        <v>141.9</v>
      </c>
      <c r="AK41" s="48">
        <f>(D41+F41+H41+L41+N41+P41+R41+T41+V41+X41+AB41+AD41+AF41+J41+Z41)/1000</f>
        <v>0.03</v>
      </c>
      <c r="AL41" s="56">
        <f>AI41*AK41</f>
        <v>1.65</v>
      </c>
      <c r="AM41" s="2"/>
    </row>
    <row r="42" spans="1:45" ht="21.75" customHeight="1" x14ac:dyDescent="0.35">
      <c r="A42" s="130" t="s">
        <v>69</v>
      </c>
      <c r="B42" s="52"/>
      <c r="C42" s="46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>
        <v>100</v>
      </c>
      <c r="O42" s="54">
        <v>8.6</v>
      </c>
      <c r="P42" s="53"/>
      <c r="Q42" s="54"/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/>
      <c r="AF42" s="53"/>
      <c r="AG42" s="54"/>
      <c r="AH42" s="55">
        <v>8.6</v>
      </c>
      <c r="AI42" s="53">
        <v>110</v>
      </c>
      <c r="AJ42" s="56">
        <v>935</v>
      </c>
      <c r="AK42" s="48">
        <v>0.1</v>
      </c>
      <c r="AL42" s="56">
        <v>9.35</v>
      </c>
      <c r="AM42" s="2"/>
    </row>
    <row r="43" spans="1:45" ht="42" customHeight="1" x14ac:dyDescent="0.35">
      <c r="A43" s="80" t="s">
        <v>209</v>
      </c>
      <c r="B43" s="52"/>
      <c r="C43" s="46" t="s">
        <v>30</v>
      </c>
      <c r="D43" s="53"/>
      <c r="E43" s="54">
        <f>H11*D43/1000</f>
        <v>0</v>
      </c>
      <c r="F43" s="53"/>
      <c r="G43" s="54">
        <f>G20*F43/1000</f>
        <v>0</v>
      </c>
      <c r="H43" s="53"/>
      <c r="I43" s="54">
        <f>I20*H43/1000</f>
        <v>0</v>
      </c>
      <c r="J43" s="53"/>
      <c r="K43" s="54">
        <f>K20*J43/1000</f>
        <v>0</v>
      </c>
      <c r="L43" s="53"/>
      <c r="M43" s="54">
        <f>M20*L43/1000</f>
        <v>0</v>
      </c>
      <c r="N43" s="53"/>
      <c r="O43" s="54">
        <f>O20*N43/1000</f>
        <v>0</v>
      </c>
      <c r="P43" s="53"/>
      <c r="Q43" s="54">
        <f>Q20*P43/1000</f>
        <v>0</v>
      </c>
      <c r="R43" s="53"/>
      <c r="S43" s="54">
        <v>0</v>
      </c>
      <c r="T43" s="53"/>
      <c r="U43" s="54">
        <f>U20*T43/1000</f>
        <v>0</v>
      </c>
      <c r="V43" s="53"/>
      <c r="W43" s="54">
        <f>W20*V43/1000</f>
        <v>0</v>
      </c>
      <c r="X43" s="53"/>
      <c r="Y43" s="54">
        <f>Y20*X43/1000</f>
        <v>0</v>
      </c>
      <c r="Z43" s="53"/>
      <c r="AA43" s="54">
        <v>0</v>
      </c>
      <c r="AB43" s="53"/>
      <c r="AC43" s="54">
        <v>0</v>
      </c>
      <c r="AD43" s="53"/>
      <c r="AE43" s="54">
        <f>AE20*AD43/1000</f>
        <v>0</v>
      </c>
      <c r="AF43" s="53">
        <v>2.5</v>
      </c>
      <c r="AG43" s="54">
        <v>0.215</v>
      </c>
      <c r="AH43" s="55">
        <v>0.215</v>
      </c>
      <c r="AI43" s="53">
        <v>390</v>
      </c>
      <c r="AJ43" s="56">
        <f>AH43*AI43</f>
        <v>83.85</v>
      </c>
      <c r="AK43" s="48">
        <f>(D43+F43+H43+L43+N43+P43+R43+T43+V43+X43+AB43+AD43+AF43+J43+Z43)/1000</f>
        <v>2.5000000000000001E-3</v>
      </c>
      <c r="AL43" s="56">
        <f>AI43*AK43</f>
        <v>0.97499999999999998</v>
      </c>
      <c r="AM43" s="2"/>
    </row>
    <row r="44" spans="1:45" ht="23.25" customHeight="1" x14ac:dyDescent="0.35">
      <c r="A44" s="80" t="s">
        <v>65</v>
      </c>
      <c r="B44" s="52"/>
      <c r="C44" s="46" t="s">
        <v>30</v>
      </c>
      <c r="D44" s="53"/>
      <c r="E44" s="54">
        <f>H12*D44/1000</f>
        <v>0</v>
      </c>
      <c r="F44" s="53"/>
      <c r="G44" s="54">
        <f>G21*F44/1000</f>
        <v>0</v>
      </c>
      <c r="H44" s="53"/>
      <c r="I44" s="54">
        <f>I21*H44/1000</f>
        <v>0</v>
      </c>
      <c r="J44" s="53"/>
      <c r="K44" s="54">
        <f>K21*J44/1000</f>
        <v>0</v>
      </c>
      <c r="L44" s="53"/>
      <c r="M44" s="54">
        <f>M21*L44/1000</f>
        <v>0</v>
      </c>
      <c r="N44" s="53"/>
      <c r="O44" s="54">
        <f>O21*N44/1000</f>
        <v>0</v>
      </c>
      <c r="P44" s="53"/>
      <c r="Q44" s="54">
        <f>Q21*P44/1000</f>
        <v>0</v>
      </c>
      <c r="R44" s="53">
        <v>5</v>
      </c>
      <c r="S44" s="54">
        <v>0.43</v>
      </c>
      <c r="T44" s="53"/>
      <c r="U44" s="54">
        <f>U21*T44/1000</f>
        <v>0</v>
      </c>
      <c r="V44" s="53"/>
      <c r="W44" s="54">
        <v>0</v>
      </c>
      <c r="X44" s="53"/>
      <c r="Y44" s="54">
        <f>Y21*X44/1000</f>
        <v>0</v>
      </c>
      <c r="Z44" s="53"/>
      <c r="AA44" s="54">
        <f>AA21*Z44/1000</f>
        <v>0</v>
      </c>
      <c r="AB44" s="53"/>
      <c r="AC44" s="54">
        <v>0</v>
      </c>
      <c r="AD44" s="53"/>
      <c r="AE44" s="54">
        <f>AE21*AD44/1000</f>
        <v>0</v>
      </c>
      <c r="AF44" s="53"/>
      <c r="AG44" s="54">
        <f>AG21*AF44/1000</f>
        <v>0</v>
      </c>
      <c r="AH44" s="55">
        <v>0.43</v>
      </c>
      <c r="AI44" s="53">
        <v>17</v>
      </c>
      <c r="AJ44" s="56">
        <f>AH44*AI44</f>
        <v>7.31</v>
      </c>
      <c r="AK44" s="48">
        <f>(D44+F44+H44+L44+N44+P44+R44+T44+V44+X44+AB44+AD44+AF44+J44+Z44)/1000</f>
        <v>5.0000000000000001E-3</v>
      </c>
      <c r="AL44" s="56">
        <f>AI44*AK44</f>
        <v>8.5000000000000006E-2</v>
      </c>
      <c r="AM44" s="2"/>
    </row>
    <row r="45" spans="1:45" ht="30.75" hidden="1" customHeight="1" x14ac:dyDescent="0.35">
      <c r="A45" s="51"/>
      <c r="B45" s="52"/>
      <c r="C45" s="46" t="s">
        <v>30</v>
      </c>
      <c r="D45" s="53"/>
      <c r="E45" s="54">
        <f>$E$40</f>
        <v>0</v>
      </c>
      <c r="F45" s="53"/>
      <c r="G45" s="54">
        <f>G23*F45/1000</f>
        <v>0</v>
      </c>
      <c r="H45" s="53"/>
      <c r="I45" s="54">
        <f>I23*H45/1000</f>
        <v>0</v>
      </c>
      <c r="J45" s="53"/>
      <c r="K45" s="54">
        <f>K23*J45/1000</f>
        <v>0</v>
      </c>
      <c r="L45" s="53"/>
      <c r="M45" s="54">
        <f>L45*M19/1000</f>
        <v>0</v>
      </c>
      <c r="N45" s="53"/>
      <c r="O45" s="54">
        <f>O23*N45/1000</f>
        <v>0</v>
      </c>
      <c r="P45" s="53"/>
      <c r="Q45" s="54">
        <f>Q23*P45/1000</f>
        <v>0</v>
      </c>
      <c r="R45" s="53"/>
      <c r="S45" s="54">
        <v>0</v>
      </c>
      <c r="T45" s="53"/>
      <c r="U45" s="54">
        <f>U23*T45/1000</f>
        <v>0</v>
      </c>
      <c r="V45" s="53"/>
      <c r="W45" s="54">
        <f>W23*V45/1000</f>
        <v>0</v>
      </c>
      <c r="X45" s="53"/>
      <c r="Y45" s="54">
        <f>Y23*X45/1000</f>
        <v>0</v>
      </c>
      <c r="Z45" s="53"/>
      <c r="AA45" s="54">
        <f>AA23*Z45/1000</f>
        <v>0</v>
      </c>
      <c r="AB45" s="53"/>
      <c r="AC45" s="54">
        <f>AC23*AB45/1000</f>
        <v>0</v>
      </c>
      <c r="AD45" s="53"/>
      <c r="AE45" s="54">
        <f>AE23*AD45/1000</f>
        <v>0</v>
      </c>
      <c r="AF45" s="53"/>
      <c r="AG45" s="54">
        <f>AG23*AF45/1000</f>
        <v>0</v>
      </c>
      <c r="AH45" s="55">
        <v>0</v>
      </c>
      <c r="AI45" s="53"/>
      <c r="AJ45" s="56">
        <f>AH45*AI45</f>
        <v>0</v>
      </c>
      <c r="AK45" s="48">
        <v>1.5</v>
      </c>
      <c r="AL45" s="56">
        <f>AJ45/AH19</f>
        <v>0</v>
      </c>
      <c r="AM45" s="2"/>
    </row>
    <row r="46" spans="1:45" ht="29.25" hidden="1" customHeight="1" x14ac:dyDescent="0.35">
      <c r="A46" s="51"/>
      <c r="B46" s="52"/>
      <c r="C46" s="52" t="s">
        <v>30</v>
      </c>
      <c r="D46" s="53"/>
      <c r="E46" s="54">
        <f>H10*D46/1000</f>
        <v>0</v>
      </c>
      <c r="F46" s="53"/>
      <c r="G46" s="54">
        <f>G19*F46/1000</f>
        <v>0</v>
      </c>
      <c r="H46" s="53"/>
      <c r="I46" s="54">
        <f>I19*H46/1000</f>
        <v>0</v>
      </c>
      <c r="J46" s="53"/>
      <c r="K46" s="54">
        <f>K19*J46/1000</f>
        <v>0</v>
      </c>
      <c r="L46" s="53"/>
      <c r="M46" s="54">
        <f>M19*L46/1000</f>
        <v>0</v>
      </c>
      <c r="N46" s="53"/>
      <c r="O46" s="54">
        <f>O19*N46/1000</f>
        <v>0</v>
      </c>
      <c r="P46" s="53"/>
      <c r="Q46" s="54">
        <f>Q19*P46/1000</f>
        <v>0</v>
      </c>
      <c r="R46" s="53"/>
      <c r="S46" s="54">
        <f>S19*R46/1000</f>
        <v>0</v>
      </c>
      <c r="T46" s="53"/>
      <c r="U46" s="54">
        <f>U19*T46/1000</f>
        <v>0</v>
      </c>
      <c r="V46" s="53"/>
      <c r="W46" s="54">
        <f>W19*V46/1000</f>
        <v>0</v>
      </c>
      <c r="X46" s="53"/>
      <c r="Y46" s="54">
        <f>Y19*X46/1000</f>
        <v>0</v>
      </c>
      <c r="Z46" s="53"/>
      <c r="AA46" s="54">
        <f>AA19*Z46/1000</f>
        <v>0</v>
      </c>
      <c r="AB46" s="53"/>
      <c r="AC46" s="54">
        <f>AC19*AB46/1000</f>
        <v>0</v>
      </c>
      <c r="AD46" s="53"/>
      <c r="AE46" s="54">
        <f>AE19*AD46/1000</f>
        <v>0</v>
      </c>
      <c r="AF46" s="53"/>
      <c r="AG46" s="54">
        <f>AG19*AF46/1000</f>
        <v>0</v>
      </c>
      <c r="AH46" s="55">
        <f>(E46+G46+I46+M46+O46+Q46+S46+U46+W46+Y46+AC46+AE46+AG46+K46+AA46)</f>
        <v>0</v>
      </c>
      <c r="AI46" s="53"/>
      <c r="AJ46" s="56">
        <f>AH46*AI46</f>
        <v>0</v>
      </c>
      <c r="AK46" s="48">
        <f>(D46+F46+H46+L46+N46+P46+R46+T46+V46+X46+AB46+AD46+AF46+J46+Z46)/1000</f>
        <v>0</v>
      </c>
      <c r="AL46" s="56">
        <f>AI46*AK46</f>
        <v>0</v>
      </c>
      <c r="AM46" s="2"/>
    </row>
    <row r="47" spans="1:45" ht="24.75" hidden="1" customHeight="1" x14ac:dyDescent="0.35">
      <c r="A47" s="51"/>
      <c r="B47" s="52"/>
      <c r="C47" s="52"/>
      <c r="D47" s="53"/>
      <c r="E47" s="54"/>
      <c r="F47" s="53"/>
      <c r="G47" s="54"/>
      <c r="H47" s="53"/>
      <c r="I47" s="54"/>
      <c r="J47" s="53"/>
      <c r="K47" s="54"/>
      <c r="L47" s="53"/>
      <c r="M47" s="54"/>
      <c r="N47" s="53"/>
      <c r="O47" s="54"/>
      <c r="P47" s="53"/>
      <c r="Q47" s="54"/>
      <c r="R47" s="53"/>
      <c r="S47" s="54"/>
      <c r="T47" s="53"/>
      <c r="U47" s="54"/>
      <c r="V47" s="53"/>
      <c r="W47" s="54"/>
      <c r="X47" s="53"/>
      <c r="Y47" s="54"/>
      <c r="Z47" s="53"/>
      <c r="AA47" s="54"/>
      <c r="AB47" s="53"/>
      <c r="AC47" s="54"/>
      <c r="AD47" s="53"/>
      <c r="AE47" s="54"/>
      <c r="AF47" s="53"/>
      <c r="AG47" s="54"/>
      <c r="AH47" s="55"/>
      <c r="AI47" s="53"/>
      <c r="AJ47" s="56"/>
      <c r="AK47" s="2"/>
      <c r="AL47" s="2"/>
      <c r="AM47" s="2"/>
      <c r="AN47" s="2"/>
      <c r="AO47" s="25"/>
      <c r="AP47" s="25"/>
      <c r="AQ47" s="25"/>
      <c r="AR47" s="25"/>
      <c r="AS47" s="2"/>
    </row>
    <row r="48" spans="1:45" hidden="1" x14ac:dyDescent="0.25"/>
    <row r="49" ht="10.5" hidden="1" customHeight="1" x14ac:dyDescent="0.25"/>
    <row r="50" ht="50.25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idden="1" x14ac:dyDescent="0.25"/>
    <row r="66" spans="1:35" hidden="1" x14ac:dyDescent="0.25"/>
    <row r="67" spans="1:35" ht="21" customHeight="1" x14ac:dyDescent="0.25"/>
    <row r="68" spans="1:35" ht="48" customHeight="1" x14ac:dyDescent="0.7">
      <c r="A68" s="58" t="s">
        <v>32</v>
      </c>
      <c r="C68" s="35"/>
      <c r="F68" s="69" t="s">
        <v>79</v>
      </c>
      <c r="Q68" s="58" t="s">
        <v>33</v>
      </c>
      <c r="X68" s="69" t="s">
        <v>44</v>
      </c>
      <c r="AA68" s="58"/>
      <c r="AI68" s="69"/>
    </row>
  </sheetData>
  <mergeCells count="77"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A15:B16"/>
    <mergeCell ref="C15:C18"/>
    <mergeCell ref="D16:M16"/>
    <mergeCell ref="N16:O16"/>
    <mergeCell ref="P16:AC16"/>
    <mergeCell ref="AD17:AE17"/>
    <mergeCell ref="P17:Q17"/>
    <mergeCell ref="R17:S17"/>
    <mergeCell ref="T17:U17"/>
    <mergeCell ref="V17:W17"/>
    <mergeCell ref="H14:L14"/>
    <mergeCell ref="M14:N14"/>
    <mergeCell ref="O14:P14"/>
    <mergeCell ref="Q14:R14"/>
    <mergeCell ref="Z17:AA17"/>
    <mergeCell ref="AB17:AC17"/>
    <mergeCell ref="X17:Y17"/>
    <mergeCell ref="C13:E13"/>
    <mergeCell ref="F13:G13"/>
    <mergeCell ref="H13:L13"/>
    <mergeCell ref="M13:N13"/>
    <mergeCell ref="O13:P13"/>
    <mergeCell ref="Q13:R13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F9:G9"/>
    <mergeCell ref="H9:L9"/>
    <mergeCell ref="M9:N9"/>
    <mergeCell ref="O9:P9"/>
    <mergeCell ref="Q11:R11"/>
    <mergeCell ref="T11:AD12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3" max="16383" man="1"/>
  </rowBreaks>
  <colBreaks count="2" manualBreakCount="2">
    <brk id="19" max="1048575" man="1"/>
    <brk id="3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8"/>
  <sheetViews>
    <sheetView showGridLines="0" view="pageBreakPreview" zoomScale="60" zoomScaleNormal="50" zoomScalePageLayoutView="44" workbookViewId="0">
      <selection activeCell="A44" sqref="A44:XFD44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77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208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207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206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45387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205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204</v>
      </c>
      <c r="B10" s="17"/>
      <c r="C10" s="102">
        <v>107.4</v>
      </c>
      <c r="D10" s="102"/>
      <c r="E10" s="102"/>
      <c r="F10" s="103"/>
      <c r="G10" s="103"/>
      <c r="H10" s="103">
        <v>80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7665.5492000000004</v>
      </c>
      <c r="P10" s="104"/>
      <c r="Q10" s="105">
        <f>SUM(AL20)</f>
        <v>95.819365000000005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203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74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7665.5492000000004</v>
      </c>
      <c r="P14" s="119"/>
      <c r="Q14" s="120">
        <f>SUM(AL20)</f>
        <v>95.819365000000005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50" t="s">
        <v>202</v>
      </c>
      <c r="E17" s="150"/>
      <c r="F17" s="139" t="s">
        <v>201</v>
      </c>
      <c r="G17" s="139"/>
      <c r="H17" s="139" t="s">
        <v>200</v>
      </c>
      <c r="I17" s="139"/>
      <c r="J17" s="138" t="s">
        <v>109</v>
      </c>
      <c r="K17" s="139"/>
      <c r="L17" s="149" t="s">
        <v>199</v>
      </c>
      <c r="M17" s="148"/>
      <c r="N17" s="139" t="s">
        <v>198</v>
      </c>
      <c r="O17" s="139"/>
      <c r="P17" s="139" t="s">
        <v>197</v>
      </c>
      <c r="Q17" s="139"/>
      <c r="R17" s="139" t="s">
        <v>196</v>
      </c>
      <c r="S17" s="139"/>
      <c r="T17" s="139" t="s">
        <v>195</v>
      </c>
      <c r="U17" s="139"/>
      <c r="V17" s="139" t="s">
        <v>105</v>
      </c>
      <c r="W17" s="139"/>
      <c r="X17" s="139" t="s">
        <v>31</v>
      </c>
      <c r="Y17" s="139"/>
      <c r="Z17" s="139" t="s">
        <v>104</v>
      </c>
      <c r="AA17" s="139"/>
      <c r="AB17" s="139"/>
      <c r="AC17" s="139"/>
      <c r="AD17" s="139" t="s">
        <v>194</v>
      </c>
      <c r="AE17" s="139"/>
      <c r="AF17" s="139" t="s">
        <v>193</v>
      </c>
      <c r="AG17" s="139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80</v>
      </c>
      <c r="F19" s="38"/>
      <c r="G19" s="38">
        <f>E19</f>
        <v>80</v>
      </c>
      <c r="H19" s="38"/>
      <c r="I19" s="38">
        <f>G19</f>
        <v>80</v>
      </c>
      <c r="J19" s="38"/>
      <c r="K19" s="38">
        <f>I19</f>
        <v>80</v>
      </c>
      <c r="L19" s="38"/>
      <c r="M19" s="38">
        <f>I19</f>
        <v>80</v>
      </c>
      <c r="N19" s="38"/>
      <c r="O19" s="38">
        <f>M19</f>
        <v>80</v>
      </c>
      <c r="P19" s="38"/>
      <c r="Q19" s="38">
        <f>H10</f>
        <v>80</v>
      </c>
      <c r="R19" s="38"/>
      <c r="S19" s="38">
        <f>Q19</f>
        <v>80</v>
      </c>
      <c r="T19" s="38"/>
      <c r="U19" s="38">
        <f>S19</f>
        <v>80</v>
      </c>
      <c r="V19" s="38"/>
      <c r="W19" s="38">
        <f>U19</f>
        <v>80</v>
      </c>
      <c r="X19" s="38"/>
      <c r="Y19" s="38">
        <f>W19</f>
        <v>80</v>
      </c>
      <c r="Z19" s="38"/>
      <c r="AA19" s="38">
        <f>W19</f>
        <v>80</v>
      </c>
      <c r="AB19" s="38"/>
      <c r="AC19" s="38">
        <f>Y19</f>
        <v>80</v>
      </c>
      <c r="AD19" s="38"/>
      <c r="AE19" s="38">
        <f>AC19</f>
        <v>80</v>
      </c>
      <c r="AF19" s="38"/>
      <c r="AG19" s="38">
        <f>AE19</f>
        <v>80</v>
      </c>
      <c r="AH19" s="38">
        <f>I19</f>
        <v>80</v>
      </c>
      <c r="AI19" s="38"/>
      <c r="AJ19" s="39">
        <f>SUM(AJ21:AJ46)</f>
        <v>7665.5492000000004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180</v>
      </c>
      <c r="E20" s="43">
        <f>E19*D20/1000</f>
        <v>14.4</v>
      </c>
      <c r="F20" s="42">
        <v>25</v>
      </c>
      <c r="G20" s="43">
        <f>G19*F20/1000</f>
        <v>2</v>
      </c>
      <c r="H20" s="42">
        <v>200</v>
      </c>
      <c r="I20" s="43">
        <f>I19*H20/1000</f>
        <v>16</v>
      </c>
      <c r="J20" s="42">
        <v>200</v>
      </c>
      <c r="K20" s="82">
        <f>K19*J20/1000</f>
        <v>16</v>
      </c>
      <c r="L20" s="42">
        <v>50</v>
      </c>
      <c r="M20" s="43">
        <f>M19*L20/1000</f>
        <v>4</v>
      </c>
      <c r="N20" s="42">
        <v>200</v>
      </c>
      <c r="O20" s="43">
        <f>O19*N20/1000</f>
        <v>16</v>
      </c>
      <c r="P20" s="42">
        <v>20</v>
      </c>
      <c r="Q20" s="43">
        <f>Q19*P20/1000</f>
        <v>1.6</v>
      </c>
      <c r="R20" s="42">
        <v>70</v>
      </c>
      <c r="S20" s="43">
        <f>S19*R20/1000</f>
        <v>5.6</v>
      </c>
      <c r="T20" s="42">
        <v>130</v>
      </c>
      <c r="U20" s="82">
        <f>U19*T20/1000</f>
        <v>10.4</v>
      </c>
      <c r="V20" s="42">
        <v>180</v>
      </c>
      <c r="W20" s="43">
        <f>W19*V20/1000</f>
        <v>14.4</v>
      </c>
      <c r="X20" s="42">
        <v>22.13</v>
      </c>
      <c r="Y20" s="43">
        <f>Y19*X20/1000</f>
        <v>1.7704</v>
      </c>
      <c r="Z20" s="42">
        <v>30.75</v>
      </c>
      <c r="AA20" s="43">
        <f>AA19*Z20/1000</f>
        <v>2.46</v>
      </c>
      <c r="AB20" s="42"/>
      <c r="AC20" s="43">
        <f>AC19*AB20/1000</f>
        <v>0</v>
      </c>
      <c r="AD20" s="42">
        <v>60</v>
      </c>
      <c r="AE20" s="43">
        <f>AE19*AD20/1000</f>
        <v>4.8</v>
      </c>
      <c r="AF20" s="42">
        <v>185</v>
      </c>
      <c r="AG20" s="43">
        <f>AG19*AF20/1000</f>
        <v>14.8</v>
      </c>
      <c r="AH20" s="44">
        <f>(E20+G20+I20+M20+O20+Q20+S20+U20+W20+Y20+AC20+AE20+AG20+K20+AA20)</f>
        <v>124.23039999999999</v>
      </c>
      <c r="AI20" s="42"/>
      <c r="AJ20" s="45"/>
      <c r="AK20" s="43">
        <f>AH20/AH19</f>
        <v>1.5528799999999998</v>
      </c>
      <c r="AL20" s="45">
        <f>AJ19/AH19</f>
        <v>95.819365000000005</v>
      </c>
      <c r="AM20" s="2"/>
    </row>
    <row r="21" spans="1:40" ht="43.5" customHeight="1" thickTop="1" x14ac:dyDescent="0.35">
      <c r="A21" s="147" t="s">
        <v>192</v>
      </c>
      <c r="B21" s="46"/>
      <c r="C21" s="46" t="s">
        <v>30</v>
      </c>
      <c r="D21" s="47">
        <v>90</v>
      </c>
      <c r="E21" s="48">
        <f>H10*D21/1000</f>
        <v>7.2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>
        <v>25</v>
      </c>
      <c r="U21" s="48">
        <f>U19*T21/1000</f>
        <v>2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/>
      <c r="AE21" s="48">
        <f>AE19*AD21/1000</f>
        <v>0</v>
      </c>
      <c r="AF21" s="47">
        <v>190.58</v>
      </c>
      <c r="AG21" s="48">
        <f>AG19*AF21/1000</f>
        <v>15.246400000000001</v>
      </c>
      <c r="AH21" s="49">
        <f>(E21+G21+I21+M21+O21+Q21+S21+U21+W21+Y21+AC21+AE21+AG21+K21+AA21)</f>
        <v>24.446400000000001</v>
      </c>
      <c r="AI21" s="47">
        <v>52</v>
      </c>
      <c r="AJ21" s="50">
        <f>AH21*AI21</f>
        <v>1271.2128</v>
      </c>
      <c r="AK21" s="48">
        <f>(D21+F21+H21+L21+N21+P21+R21+T21+V21+X21+AB21+AD21+AF21+J21+Z21)/1000</f>
        <v>0.30558000000000002</v>
      </c>
      <c r="AL21" s="50">
        <f>AI21*AK21</f>
        <v>15.890160000000002</v>
      </c>
      <c r="AM21" s="2"/>
    </row>
    <row r="22" spans="1:40" ht="24.75" customHeight="1" x14ac:dyDescent="0.35">
      <c r="A22" s="146" t="s">
        <v>191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 t="s">
        <v>99</v>
      </c>
      <c r="Q22" s="54">
        <v>8</v>
      </c>
      <c r="R22" s="53" t="s">
        <v>190</v>
      </c>
      <c r="S22" s="54">
        <v>11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 t="s">
        <v>189</v>
      </c>
      <c r="AE22" s="54">
        <v>2</v>
      </c>
      <c r="AF22" s="53"/>
      <c r="AG22" s="134">
        <v>0</v>
      </c>
      <c r="AH22" s="55">
        <f>(E22+G22+I22+M22+O22+Q22+S22+U22+W22+Y22+AC22+AE22+AG22+K22+AA22)</f>
        <v>21</v>
      </c>
      <c r="AI22" s="133">
        <v>8</v>
      </c>
      <c r="AJ22" s="56">
        <f>AH22*AI22</f>
        <v>168</v>
      </c>
      <c r="AK22" s="48">
        <v>0.04</v>
      </c>
      <c r="AL22" s="56">
        <f>AI22*AK22</f>
        <v>0.32</v>
      </c>
      <c r="AM22" s="2"/>
    </row>
    <row r="23" spans="1:40" ht="29.25" customHeight="1" x14ac:dyDescent="0.35">
      <c r="A23" s="146" t="s">
        <v>56</v>
      </c>
      <c r="B23" s="52"/>
      <c r="C23" s="46" t="s">
        <v>30</v>
      </c>
      <c r="D23" s="53"/>
      <c r="E23" s="54">
        <f>H10*D23/1000</f>
        <v>0</v>
      </c>
      <c r="F23" s="53"/>
      <c r="G23" s="54">
        <f>G19*F23/1000</f>
        <v>0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>
        <v>3.09</v>
      </c>
      <c r="S23" s="54">
        <f>S19*R23/1000</f>
        <v>0.24719999999999998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0.24719999999999998</v>
      </c>
      <c r="AI23" s="53">
        <v>90</v>
      </c>
      <c r="AJ23" s="56">
        <f>AH23*AI23</f>
        <v>22.247999999999998</v>
      </c>
      <c r="AK23" s="48">
        <f>(D23+F23+H23+L23+N23+P23+R23+T23+V23+X23+AB23+AD23+AF23+J23+Z23)/1000</f>
        <v>3.0899999999999999E-3</v>
      </c>
      <c r="AL23" s="56">
        <f>AI23*AK23</f>
        <v>0.27810000000000001</v>
      </c>
      <c r="AM23" s="2"/>
    </row>
    <row r="24" spans="1:40" ht="40.5" customHeight="1" x14ac:dyDescent="0.35">
      <c r="A24" s="145" t="s">
        <v>188</v>
      </c>
      <c r="B24" s="52"/>
      <c r="C24" s="52" t="s">
        <v>30</v>
      </c>
      <c r="D24" s="53">
        <v>2</v>
      </c>
      <c r="E24" s="54">
        <f>H10*D24/1000</f>
        <v>0.16</v>
      </c>
      <c r="F24" s="53">
        <v>5</v>
      </c>
      <c r="G24" s="54">
        <f>G19*F24/1000</f>
        <v>0.4</v>
      </c>
      <c r="H24" s="53"/>
      <c r="I24" s="54">
        <f>I19*H24/1000</f>
        <v>0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>
        <v>5</v>
      </c>
      <c r="S24" s="54">
        <f>S19*R24/1000</f>
        <v>0.4</v>
      </c>
      <c r="T24" s="53">
        <v>5.2</v>
      </c>
      <c r="U24" s="54">
        <f>U19*T24/1000</f>
        <v>0.41599999999999998</v>
      </c>
      <c r="V24" s="53"/>
      <c r="W24" s="54">
        <f>W19*V24/1000</f>
        <v>0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>
        <v>2.4</v>
      </c>
      <c r="AE24" s="54">
        <f>AE19*AD24/1000</f>
        <v>0.192</v>
      </c>
      <c r="AF24" s="53"/>
      <c r="AG24" s="54">
        <f>AG19*AF24/1000</f>
        <v>0</v>
      </c>
      <c r="AH24" s="55">
        <f>(E24+G24+I24+M24+O24+Q24+S24+U24+W24+Y24+AC24+AE24+AG24+K24+AA24)</f>
        <v>1.5680000000000001</v>
      </c>
      <c r="AI24" s="53">
        <v>500</v>
      </c>
      <c r="AJ24" s="56">
        <f>AH24*AI24</f>
        <v>784</v>
      </c>
      <c r="AK24" s="48">
        <f>(D24+F24+H24+L24+N24+P24+R24+T24+V24+X24+AB24+AD24+AF24+J24+Z24)/1000</f>
        <v>1.9599999999999999E-2</v>
      </c>
      <c r="AL24" s="56">
        <f>AI24*AK24</f>
        <v>9.7999999999999989</v>
      </c>
      <c r="AM24" s="2"/>
    </row>
    <row r="25" spans="1:40" ht="22.5" customHeight="1" x14ac:dyDescent="0.35">
      <c r="A25" s="146" t="s">
        <v>53</v>
      </c>
      <c r="B25" s="52"/>
      <c r="C25" s="46" t="s">
        <v>30</v>
      </c>
      <c r="D25" s="53">
        <v>2</v>
      </c>
      <c r="E25" s="54">
        <f>H10*D25/1000</f>
        <v>0.16</v>
      </c>
      <c r="F25" s="53"/>
      <c r="G25" s="54">
        <f>G19*F25/1000</f>
        <v>0</v>
      </c>
      <c r="H25" s="53">
        <v>11</v>
      </c>
      <c r="I25" s="54">
        <f>I19*H25/1000</f>
        <v>0.88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>
        <v>1</v>
      </c>
      <c r="Q25" s="54">
        <f>Q19*P25/1000</f>
        <v>0.08</v>
      </c>
      <c r="R25" s="53"/>
      <c r="S25" s="54">
        <f>S19*R25/1000</f>
        <v>0</v>
      </c>
      <c r="T25" s="53"/>
      <c r="U25" s="54">
        <f>U19*T25/1000</f>
        <v>0</v>
      </c>
      <c r="V25" s="53">
        <v>13.5</v>
      </c>
      <c r="W25" s="54">
        <f>W19*V25/1000</f>
        <v>1.08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>
        <v>3</v>
      </c>
      <c r="AE25" s="54">
        <f>AE19*AD25/1000</f>
        <v>0.24</v>
      </c>
      <c r="AF25" s="53"/>
      <c r="AG25" s="54">
        <f>AG19*AF25/1000</f>
        <v>0</v>
      </c>
      <c r="AH25" s="55">
        <f>(E25+G25+I25+M25+O25+Q25+S25+U25+W25+Y25+AC25+AE25+AG25+K25+AA25)</f>
        <v>2.4400000000000004</v>
      </c>
      <c r="AI25" s="53">
        <v>65</v>
      </c>
      <c r="AJ25" s="56">
        <f>AH25*AI25</f>
        <v>158.60000000000002</v>
      </c>
      <c r="AK25" s="48">
        <f>(D25+F25+H25+L25+N25+P25+R25+T25+V25+X25+AB25+AD25+AF25+J25+Z25)/1000</f>
        <v>3.0499999999999999E-2</v>
      </c>
      <c r="AL25" s="56">
        <f>AI25*AK25</f>
        <v>1.9824999999999999</v>
      </c>
      <c r="AM25" s="2"/>
    </row>
    <row r="26" spans="1:40" ht="41.25" customHeight="1" x14ac:dyDescent="0.35">
      <c r="A26" s="145" t="s">
        <v>187</v>
      </c>
      <c r="B26" s="52"/>
      <c r="C26" s="52" t="s">
        <v>30</v>
      </c>
      <c r="D26" s="53"/>
      <c r="E26" s="54">
        <f>H10*D26/1000</f>
        <v>0</v>
      </c>
      <c r="F26" s="53">
        <v>20</v>
      </c>
      <c r="G26" s="54">
        <f>G19*F26/1000</f>
        <v>1.6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>
        <v>10</v>
      </c>
      <c r="S26" s="54">
        <f>S19*R26/1000</f>
        <v>0.8</v>
      </c>
      <c r="T26" s="53"/>
      <c r="U26" s="54">
        <f>U19*T26/1000</f>
        <v>0</v>
      </c>
      <c r="V26" s="53"/>
      <c r="W26" s="54">
        <f>W19*V26/1000</f>
        <v>0</v>
      </c>
      <c r="X26" s="53">
        <v>22.13</v>
      </c>
      <c r="Y26" s="54">
        <f>Y19*X26/1000</f>
        <v>1.7704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4.1704000000000008</v>
      </c>
      <c r="AI26" s="53">
        <v>26</v>
      </c>
      <c r="AJ26" s="56">
        <f>AH26*AI26</f>
        <v>108.43040000000002</v>
      </c>
      <c r="AK26" s="48">
        <f>(D26+F26+H26+L26+N26+P26+R26+T26+V26+X26+AB26+AD26+AF26+J26+Z26)/1000</f>
        <v>5.2129999999999996E-2</v>
      </c>
      <c r="AL26" s="56">
        <f>AI26*AK26</f>
        <v>1.3553799999999998</v>
      </c>
      <c r="AM26" s="2"/>
    </row>
    <row r="27" spans="1:40" ht="60" customHeight="1" x14ac:dyDescent="0.35">
      <c r="A27" s="145" t="s">
        <v>186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>
        <v>30.75</v>
      </c>
      <c r="AA27" s="54">
        <f>AA19*Z27/1000</f>
        <v>2.46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2.46</v>
      </c>
      <c r="AI27" s="57">
        <v>28</v>
      </c>
      <c r="AJ27" s="56">
        <f>AH27*AI27</f>
        <v>68.88</v>
      </c>
      <c r="AK27" s="48">
        <f>(D27+F27+H27+L27+N27+P27+R27+T27+V27+X27+AB27+AD27+AF27+J27+Z27)/1000</f>
        <v>3.075E-2</v>
      </c>
      <c r="AL27" s="56">
        <f>AI27*AK27</f>
        <v>0.86099999999999999</v>
      </c>
      <c r="AM27" s="2"/>
    </row>
    <row r="28" spans="1:40" ht="24.75" customHeight="1" x14ac:dyDescent="0.35">
      <c r="A28" s="146" t="s">
        <v>52</v>
      </c>
      <c r="B28" s="52"/>
      <c r="C28" s="52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0.5</v>
      </c>
      <c r="I28" s="54">
        <f>I19*H28/1000</f>
        <v>0.04</v>
      </c>
      <c r="J28" s="53"/>
      <c r="K28" s="54">
        <f>K19*J28/1000</f>
        <v>0</v>
      </c>
      <c r="L28" s="53"/>
      <c r="M28" s="54">
        <f>M19*L28/1000</f>
        <v>0</v>
      </c>
      <c r="N28" s="57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>(E28+G28+I28+M28+O28+Q28+S28+U28+W28+Y28+AC28+AE28+AG28+K28+AA28)</f>
        <v>0.04</v>
      </c>
      <c r="AI28" s="53">
        <v>450</v>
      </c>
      <c r="AJ28" s="56">
        <f>AH28*AI28</f>
        <v>18</v>
      </c>
      <c r="AK28" s="48">
        <f>(D28+F28+H28+L28+N28+P28+R28+T28+V28+X28+AB28+AD28+AF28+J28+Z28)/1000</f>
        <v>5.0000000000000001E-4</v>
      </c>
      <c r="AL28" s="56">
        <f>AI28*AK28</f>
        <v>0.22500000000000001</v>
      </c>
      <c r="AM28" s="2"/>
    </row>
    <row r="29" spans="1:40" ht="25.5" customHeight="1" x14ac:dyDescent="0.35">
      <c r="A29" s="145" t="s">
        <v>86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>
        <v>47.8</v>
      </c>
      <c r="M29" s="54">
        <f>M19*L29/1000</f>
        <v>3.8239999999999998</v>
      </c>
      <c r="N29" s="53">
        <v>40</v>
      </c>
      <c r="O29" s="54">
        <f>O19*N29/1000</f>
        <v>3.2</v>
      </c>
      <c r="P29" s="53"/>
      <c r="Q29" s="54">
        <f>Q19*P29/1000</f>
        <v>0</v>
      </c>
      <c r="R29" s="53"/>
      <c r="S29" s="54">
        <f>S19*R29/1000</f>
        <v>0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7.024</v>
      </c>
      <c r="AI29" s="53">
        <v>41</v>
      </c>
      <c r="AJ29" s="56">
        <f>AH29*AI29</f>
        <v>287.98399999999998</v>
      </c>
      <c r="AK29" s="48">
        <f>(D29+F29+H29+L29+N29+P29+R29+T29+V29+X29+AB29+AD29+AF29+J29+Z29)/1000</f>
        <v>8.7800000000000003E-2</v>
      </c>
      <c r="AL29" s="56">
        <f>AI29*AK29</f>
        <v>3.5998000000000001</v>
      </c>
      <c r="AM29" s="2"/>
    </row>
    <row r="30" spans="1:40" ht="21.75" customHeight="1" x14ac:dyDescent="0.35">
      <c r="A30" s="146" t="s">
        <v>48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>
        <v>10.5</v>
      </c>
      <c r="M30" s="54">
        <f>M19*L30/1000</f>
        <v>0.84</v>
      </c>
      <c r="N30" s="53">
        <v>9.6</v>
      </c>
      <c r="O30" s="54">
        <f>O19*N30/1000</f>
        <v>0.76800000000000002</v>
      </c>
      <c r="P30" s="53"/>
      <c r="Q30" s="54">
        <f>Q19*P30/1000</f>
        <v>0</v>
      </c>
      <c r="R30" s="53">
        <v>15.1</v>
      </c>
      <c r="S30" s="54">
        <f>S19*R30/1000</f>
        <v>1.208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AF30*AG19/1000</f>
        <v>0</v>
      </c>
      <c r="AH30" s="55">
        <f>(E30+G30+I30+M30+O30+Q30+S30+U30+W30+Y30+AC30+AE30+AG30+K30+AA30)</f>
        <v>2.8159999999999998</v>
      </c>
      <c r="AI30" s="53">
        <v>35</v>
      </c>
      <c r="AJ30" s="56">
        <f>AH30*AI30</f>
        <v>98.559999999999988</v>
      </c>
      <c r="AK30" s="48">
        <f>(D30+F30+H30+L30+N30+P30+R30+T30+V30+X30+AB30+AD30+AF30+J30+Z30)/1000</f>
        <v>3.5200000000000002E-2</v>
      </c>
      <c r="AL30" s="56">
        <f>AI30*AK30</f>
        <v>1.232</v>
      </c>
      <c r="AM30" s="2"/>
    </row>
    <row r="31" spans="1:40" ht="25.5" customHeight="1" x14ac:dyDescent="0.35">
      <c r="A31" s="146" t="s">
        <v>49</v>
      </c>
      <c r="B31" s="52"/>
      <c r="C31" s="46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>
        <v>5</v>
      </c>
      <c r="M31" s="54">
        <f>M19*L31/1000</f>
        <v>0.4</v>
      </c>
      <c r="N31" s="53">
        <v>2.6</v>
      </c>
      <c r="O31" s="54">
        <f>O19*N31/1000</f>
        <v>0.20799999999999999</v>
      </c>
      <c r="P31" s="53"/>
      <c r="Q31" s="54">
        <f>Q19*P31/1000</f>
        <v>0</v>
      </c>
      <c r="R31" s="53"/>
      <c r="S31" s="54">
        <f>S19*R31/1000</f>
        <v>0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0.60799999999999998</v>
      </c>
      <c r="AI31" s="53">
        <v>285</v>
      </c>
      <c r="AJ31" s="56">
        <f>AH31*AI31</f>
        <v>173.28</v>
      </c>
      <c r="AK31" s="48">
        <f>(D31+F31+H31+L31+N31+P31+R31+T31+V31+X31+AB31+AD31+AF31+J31+Z31)/1000</f>
        <v>7.6E-3</v>
      </c>
      <c r="AL31" s="56">
        <f>AI31*AK31</f>
        <v>2.1659999999999999</v>
      </c>
      <c r="AM31" s="2"/>
    </row>
    <row r="32" spans="1:40" ht="54" customHeight="1" x14ac:dyDescent="0.35">
      <c r="A32" s="145" t="s">
        <v>185</v>
      </c>
      <c r="B32" s="52"/>
      <c r="C32" s="52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>
        <v>3.8</v>
      </c>
      <c r="M32" s="54">
        <f>M19*L32/1000</f>
        <v>0.30399999999999999</v>
      </c>
      <c r="N32" s="53">
        <v>4</v>
      </c>
      <c r="O32" s="54">
        <f>O19*N32/1000</f>
        <v>0.32</v>
      </c>
      <c r="P32" s="53">
        <v>1.4</v>
      </c>
      <c r="Q32" s="54">
        <f>Q19*P32/1000</f>
        <v>0.112</v>
      </c>
      <c r="R32" s="53">
        <v>2.6</v>
      </c>
      <c r="S32" s="54">
        <f>S19*R32/1000</f>
        <v>0.20799999999999999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>
        <v>0.2</v>
      </c>
      <c r="AE32" s="54">
        <f>AE19*AD32/1000</f>
        <v>1.6E-2</v>
      </c>
      <c r="AF32" s="53"/>
      <c r="AG32" s="54">
        <f>AG19*AF32/1000</f>
        <v>0</v>
      </c>
      <c r="AH32" s="55">
        <f>(E32+G32+I32+M32+O32+Q32+S32+U32+W32+Y32+AC32+AE32+AG32+K32+AA32)</f>
        <v>0.96</v>
      </c>
      <c r="AI32" s="53">
        <v>117</v>
      </c>
      <c r="AJ32" s="56">
        <f>AH32*AI32</f>
        <v>112.32</v>
      </c>
      <c r="AK32" s="48">
        <f>(D32+F32+H32+L32+N32+P32+R32+T32+V32+X32+AB32+AD32+AF32+J32+Z32)/1000</f>
        <v>1.1999999999999999E-2</v>
      </c>
      <c r="AL32" s="56">
        <f>AI32*AK32</f>
        <v>1.4039999999999999</v>
      </c>
      <c r="AM32" s="2"/>
    </row>
    <row r="33" spans="1:45" ht="24.75" customHeight="1" x14ac:dyDescent="0.35">
      <c r="A33" s="146" t="s">
        <v>55</v>
      </c>
      <c r="B33" s="52"/>
      <c r="C33" s="46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>
        <v>26.3</v>
      </c>
      <c r="O33" s="54">
        <f>O19*N33/1000</f>
        <v>2.1040000000000001</v>
      </c>
      <c r="P33" s="53"/>
      <c r="Q33" s="54">
        <f>Q19*P33/1000</f>
        <v>0</v>
      </c>
      <c r="R33" s="53"/>
      <c r="S33" s="54">
        <f>S19*R33/1000</f>
        <v>0</v>
      </c>
      <c r="T33" s="53">
        <v>185</v>
      </c>
      <c r="U33" s="73">
        <f>U19*T33/1000</f>
        <v>14.8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16.904</v>
      </c>
      <c r="AI33" s="53">
        <v>35</v>
      </c>
      <c r="AJ33" s="56">
        <f>AH33*AI33</f>
        <v>591.64</v>
      </c>
      <c r="AK33" s="48">
        <f>(D33+F33+H33+L33+N33+P33+R33+T33+V33+X33+AB33+AD33+AF33+J33+Z33)/1000</f>
        <v>0.21130000000000002</v>
      </c>
      <c r="AL33" s="56">
        <f>AI33*AK33</f>
        <v>7.3955000000000002</v>
      </c>
      <c r="AM33" s="2"/>
    </row>
    <row r="34" spans="1:45" ht="23.25" customHeight="1" x14ac:dyDescent="0.35">
      <c r="A34" s="146" t="s">
        <v>57</v>
      </c>
      <c r="B34" s="52"/>
      <c r="C34" s="46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>
        <v>13.3</v>
      </c>
      <c r="O34" s="54">
        <f>O19*N34/1000</f>
        <v>1.0640000000000001</v>
      </c>
      <c r="P34" s="53"/>
      <c r="Q34" s="54">
        <f>Q19*P34/1000</f>
        <v>0</v>
      </c>
      <c r="R34" s="53"/>
      <c r="S34" s="54">
        <f>S19*R34/1000</f>
        <v>0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1.0640000000000001</v>
      </c>
      <c r="AI34" s="53">
        <v>43</v>
      </c>
      <c r="AJ34" s="56">
        <f>AH34*AI34</f>
        <v>45.752000000000002</v>
      </c>
      <c r="AK34" s="48">
        <f>(D34+F34+H34+L34+N34+P34+R34+T34+V34+X34+AB34+AD34+AF34+J34+Z34)/1000</f>
        <v>1.3300000000000001E-2</v>
      </c>
      <c r="AL34" s="56">
        <f>AI34*AK34</f>
        <v>0.57190000000000007</v>
      </c>
      <c r="AM34" s="2"/>
    </row>
    <row r="35" spans="1:45" ht="27" customHeight="1" x14ac:dyDescent="0.35">
      <c r="A35" s="145" t="s">
        <v>184</v>
      </c>
      <c r="B35" s="52"/>
      <c r="C35" s="52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>
        <v>30</v>
      </c>
      <c r="O35" s="54">
        <f>O19*N35/1000</f>
        <v>2.4</v>
      </c>
      <c r="P35" s="53"/>
      <c r="Q35" s="54">
        <f>Q19*P35/1000</f>
        <v>0</v>
      </c>
      <c r="R35" s="53"/>
      <c r="S35" s="54">
        <f>S19*R35/1000</f>
        <v>0</v>
      </c>
      <c r="T35" s="53"/>
      <c r="U35" s="54">
        <f>U19*T35/1000</f>
        <v>0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2.4</v>
      </c>
      <c r="AI35" s="53">
        <v>41</v>
      </c>
      <c r="AJ35" s="56">
        <f>AH35*AI35</f>
        <v>98.399999999999991</v>
      </c>
      <c r="AK35" s="48">
        <f>(D35+F35+H35+L35+N35+P35+R35+T35+V35+X35+AB35+AD35+AF35+J35+Z35)/1000</f>
        <v>0.03</v>
      </c>
      <c r="AL35" s="56">
        <f>AI35*AK35</f>
        <v>1.23</v>
      </c>
      <c r="AM35" s="2"/>
    </row>
    <row r="36" spans="1:45" ht="21.75" customHeight="1" x14ac:dyDescent="0.35">
      <c r="A36" s="146" t="s">
        <v>151</v>
      </c>
      <c r="B36" s="52"/>
      <c r="C36" s="46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>
        <v>2</v>
      </c>
      <c r="O36" s="54">
        <f>O19*N36/1000</f>
        <v>0.16</v>
      </c>
      <c r="P36" s="53">
        <v>16</v>
      </c>
      <c r="Q36" s="54">
        <f>Q19*P36/1000</f>
        <v>1.28</v>
      </c>
      <c r="R36" s="53"/>
      <c r="S36" s="54">
        <f>S19*R36/1000</f>
        <v>0</v>
      </c>
      <c r="T36" s="53"/>
      <c r="U36" s="54">
        <f>U19*T36/1000</f>
        <v>0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>
        <v>37.799999999999997</v>
      </c>
      <c r="AE36" s="54">
        <f>AE19*AD36/1000</f>
        <v>3.024</v>
      </c>
      <c r="AF36" s="53"/>
      <c r="AG36" s="54">
        <f>AG19*AF36/1000</f>
        <v>0</v>
      </c>
      <c r="AH36" s="55">
        <f>(E36+G36+I36+M36+O36+Q36+S36+U36+W36+Y36+AC36+AE36+AG36+K36+AA36)</f>
        <v>4.4640000000000004</v>
      </c>
      <c r="AI36" s="53">
        <v>38</v>
      </c>
      <c r="AJ36" s="56">
        <f>AH36*AI36</f>
        <v>169.63200000000001</v>
      </c>
      <c r="AK36" s="48">
        <f>(D36+F36+H36+L36+N36+P36+R36+T36+V36+X36+AB36+AD36+AF36+J36+Z36)/1000</f>
        <v>5.5799999999999995E-2</v>
      </c>
      <c r="AL36" s="56">
        <f>AI36*AK36</f>
        <v>2.1203999999999996</v>
      </c>
      <c r="AM36" s="2"/>
    </row>
    <row r="37" spans="1:45" ht="31.5" customHeight="1" x14ac:dyDescent="0.35">
      <c r="A37" s="146" t="s">
        <v>183</v>
      </c>
      <c r="B37" s="52"/>
      <c r="C37" s="52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>
        <v>4</v>
      </c>
      <c r="O37" s="54">
        <f>O19*N37/1000</f>
        <v>0.32</v>
      </c>
      <c r="P37" s="53"/>
      <c r="Q37" s="54">
        <f>Q19*P37/1000</f>
        <v>0</v>
      </c>
      <c r="R37" s="54"/>
      <c r="S37" s="54">
        <f>S19*R37/1000</f>
        <v>0</v>
      </c>
      <c r="T37" s="53"/>
      <c r="U37" s="54">
        <f>U19*T37/1000</f>
        <v>0</v>
      </c>
      <c r="V37" s="53"/>
      <c r="W37" s="54">
        <f>W19*V37/1000</f>
        <v>0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>
        <v>12.63</v>
      </c>
      <c r="AE37" s="54">
        <v>1.01</v>
      </c>
      <c r="AF37" s="53"/>
      <c r="AG37" s="54">
        <f>AG19*AF37/1000</f>
        <v>0</v>
      </c>
      <c r="AH37" s="55">
        <v>1.33</v>
      </c>
      <c r="AI37" s="53">
        <v>159</v>
      </c>
      <c r="AJ37" s="56">
        <f>AH37*AI37</f>
        <v>211.47</v>
      </c>
      <c r="AK37" s="48">
        <f>(D37+F37+H37+L37+N37+P37+R37+T37+V37+X37+AB37+AD37+AF37+J37+Z37)/1000</f>
        <v>1.6630000000000002E-2</v>
      </c>
      <c r="AL37" s="56">
        <f>AI37*AK37</f>
        <v>2.6441700000000004</v>
      </c>
      <c r="AM37" s="2"/>
    </row>
    <row r="38" spans="1:45" ht="24" customHeight="1" x14ac:dyDescent="0.35">
      <c r="A38" s="146" t="s">
        <v>182</v>
      </c>
      <c r="B38" s="52"/>
      <c r="C38" s="46"/>
      <c r="D38" s="53"/>
      <c r="E38" s="54"/>
      <c r="F38" s="53"/>
      <c r="G38" s="54"/>
      <c r="H38" s="53"/>
      <c r="I38" s="54"/>
      <c r="J38" s="53"/>
      <c r="K38" s="54"/>
      <c r="L38" s="53"/>
      <c r="M38" s="54"/>
      <c r="N38" s="53"/>
      <c r="O38" s="54"/>
      <c r="P38" s="53">
        <v>0.6</v>
      </c>
      <c r="Q38" s="54">
        <v>4.8000000000000001E-2</v>
      </c>
      <c r="R38" s="53"/>
      <c r="S38" s="54"/>
      <c r="T38" s="53"/>
      <c r="U38" s="54"/>
      <c r="V38" s="53"/>
      <c r="W38" s="54"/>
      <c r="X38" s="53"/>
      <c r="Y38" s="54"/>
      <c r="Z38" s="53"/>
      <c r="AA38" s="54"/>
      <c r="AB38" s="53"/>
      <c r="AC38" s="54"/>
      <c r="AD38" s="53">
        <v>1</v>
      </c>
      <c r="AE38" s="54">
        <v>0.08</v>
      </c>
      <c r="AF38" s="53"/>
      <c r="AG38" s="54"/>
      <c r="AH38" s="55">
        <v>0.128</v>
      </c>
      <c r="AI38" s="53">
        <v>320</v>
      </c>
      <c r="AJ38" s="56">
        <v>44.28</v>
      </c>
      <c r="AK38" s="48">
        <v>0.12</v>
      </c>
      <c r="AL38" s="56">
        <v>1.2</v>
      </c>
      <c r="AM38" s="2"/>
    </row>
    <row r="39" spans="1:45" ht="44.25" customHeight="1" x14ac:dyDescent="0.35">
      <c r="A39" s="145" t="s">
        <v>181</v>
      </c>
      <c r="B39" s="52"/>
      <c r="C39" s="46" t="s">
        <v>30</v>
      </c>
      <c r="D39" s="53"/>
      <c r="E39" s="54">
        <f>H10*D39/1000</f>
        <v>0</v>
      </c>
      <c r="F39" s="53"/>
      <c r="G39" s="54">
        <f>G19*F39/1000</f>
        <v>0</v>
      </c>
      <c r="H39" s="53"/>
      <c r="I39" s="54">
        <f>I19*H39/1000</f>
        <v>0</v>
      </c>
      <c r="J39" s="53"/>
      <c r="K39" s="54">
        <f>K19*J39/1000</f>
        <v>0</v>
      </c>
      <c r="L39" s="53"/>
      <c r="M39" s="54">
        <f>M19*L39/1000</f>
        <v>0</v>
      </c>
      <c r="N39" s="53"/>
      <c r="O39" s="54">
        <f>O19*N39/1000</f>
        <v>0</v>
      </c>
      <c r="P39" s="53"/>
      <c r="Q39" s="54">
        <f>Q19*P39/1000</f>
        <v>0</v>
      </c>
      <c r="R39" s="53">
        <v>85.19</v>
      </c>
      <c r="S39" s="54">
        <f>S19*R39/1000</f>
        <v>6.8151999999999999</v>
      </c>
      <c r="T39" s="53"/>
      <c r="U39" s="54">
        <f>U19*T39/1000</f>
        <v>0</v>
      </c>
      <c r="V39" s="53"/>
      <c r="W39" s="54">
        <f>W19*V39/1000</f>
        <v>0</v>
      </c>
      <c r="X39" s="53"/>
      <c r="Y39" s="54">
        <f>Y19*X39/1000</f>
        <v>0</v>
      </c>
      <c r="Z39" s="53"/>
      <c r="AA39" s="54">
        <f>AA19*Z39/1000</f>
        <v>0</v>
      </c>
      <c r="AB39" s="53"/>
      <c r="AC39" s="54">
        <f>AC19*AB39/1000</f>
        <v>0</v>
      </c>
      <c r="AD39" s="53"/>
      <c r="AE39" s="54">
        <f>AE19*AD39/1000</f>
        <v>0</v>
      </c>
      <c r="AF39" s="53"/>
      <c r="AG39" s="54">
        <f>AG19*AF39/1000</f>
        <v>0</v>
      </c>
      <c r="AH39" s="55">
        <f>(E39+G39+I39+M39+O39+Q39+S39+U39+W39+Y39+AC39+AE39+AG39+K39+AA39)</f>
        <v>6.8151999999999999</v>
      </c>
      <c r="AI39" s="53">
        <v>225</v>
      </c>
      <c r="AJ39" s="56">
        <v>1040.25</v>
      </c>
      <c r="AK39" s="48">
        <f>(D39+F39+H39+L39+N39+P39+R39+T39+V39+X39+AB39+AD39+AF39+J39+Z39)/1000</f>
        <v>8.5190000000000002E-2</v>
      </c>
      <c r="AL39" s="56">
        <f>AI39*AK39</f>
        <v>19.167750000000002</v>
      </c>
      <c r="AM39" s="2"/>
    </row>
    <row r="40" spans="1:45" ht="27.75" customHeight="1" x14ac:dyDescent="0.35">
      <c r="A40" s="145" t="s">
        <v>180</v>
      </c>
      <c r="B40" s="52"/>
      <c r="C40" s="46"/>
      <c r="D40" s="53"/>
      <c r="E40" s="54"/>
      <c r="F40" s="53"/>
      <c r="G40" s="54"/>
      <c r="H40" s="53"/>
      <c r="I40" s="54"/>
      <c r="J40" s="53"/>
      <c r="K40" s="73"/>
      <c r="L40" s="53"/>
      <c r="M40" s="54"/>
      <c r="N40" s="53">
        <v>5</v>
      </c>
      <c r="O40" s="54">
        <v>0.4</v>
      </c>
      <c r="P40" s="53"/>
      <c r="Q40" s="54"/>
      <c r="R40" s="53"/>
      <c r="S40" s="54"/>
      <c r="T40" s="53"/>
      <c r="U40" s="54"/>
      <c r="V40" s="53"/>
      <c r="W40" s="54"/>
      <c r="X40" s="53"/>
      <c r="Y40" s="54"/>
      <c r="Z40" s="53"/>
      <c r="AA40" s="54"/>
      <c r="AB40" s="53"/>
      <c r="AC40" s="54"/>
      <c r="AD40" s="53"/>
      <c r="AE40" s="54"/>
      <c r="AF40" s="53"/>
      <c r="AG40" s="54"/>
      <c r="AH40" s="55">
        <v>0.4</v>
      </c>
      <c r="AI40" s="53">
        <v>17</v>
      </c>
      <c r="AJ40" s="56">
        <v>4.05</v>
      </c>
      <c r="AK40" s="48">
        <v>5.0000000000000001E-3</v>
      </c>
      <c r="AL40" s="56">
        <v>0.09</v>
      </c>
      <c r="AM40" s="2"/>
    </row>
    <row r="41" spans="1:45" ht="27.75" customHeight="1" x14ac:dyDescent="0.35">
      <c r="A41" s="145" t="s">
        <v>179</v>
      </c>
      <c r="B41" s="52"/>
      <c r="C41" s="46"/>
      <c r="D41" s="53"/>
      <c r="E41" s="54"/>
      <c r="F41" s="53"/>
      <c r="G41" s="54"/>
      <c r="H41" s="53"/>
      <c r="I41" s="54"/>
      <c r="J41" s="53"/>
      <c r="K41" s="73"/>
      <c r="L41" s="53"/>
      <c r="M41" s="54"/>
      <c r="N41" s="53"/>
      <c r="O41" s="54"/>
      <c r="P41" s="53"/>
      <c r="Q41" s="54"/>
      <c r="R41" s="53">
        <v>5</v>
      </c>
      <c r="S41" s="54">
        <v>0.4</v>
      </c>
      <c r="T41" s="53"/>
      <c r="U41" s="54"/>
      <c r="V41" s="53"/>
      <c r="W41" s="54"/>
      <c r="X41" s="53"/>
      <c r="Y41" s="54"/>
      <c r="Z41" s="53"/>
      <c r="AA41" s="54"/>
      <c r="AB41" s="53"/>
      <c r="AC41" s="54"/>
      <c r="AD41" s="53"/>
      <c r="AE41" s="54"/>
      <c r="AF41" s="53"/>
      <c r="AG41" s="54"/>
      <c r="AH41" s="55">
        <v>0.4</v>
      </c>
      <c r="AI41" s="53">
        <v>110</v>
      </c>
      <c r="AJ41" s="56">
        <v>37.5</v>
      </c>
      <c r="AK41" s="48">
        <v>5.0000000000000001E-3</v>
      </c>
      <c r="AL41" s="56">
        <v>0.5</v>
      </c>
      <c r="AM41" s="2"/>
    </row>
    <row r="42" spans="1:45" ht="27.75" customHeight="1" x14ac:dyDescent="0.35">
      <c r="A42" s="145" t="s">
        <v>178</v>
      </c>
      <c r="B42" s="52"/>
      <c r="C42" s="46"/>
      <c r="D42" s="53"/>
      <c r="E42" s="54"/>
      <c r="F42" s="53"/>
      <c r="G42" s="54"/>
      <c r="H42" s="53"/>
      <c r="I42" s="54"/>
      <c r="J42" s="53"/>
      <c r="K42" s="73"/>
      <c r="L42" s="53"/>
      <c r="M42" s="54"/>
      <c r="N42" s="53"/>
      <c r="O42" s="54"/>
      <c r="P42" s="53">
        <v>0.6</v>
      </c>
      <c r="Q42" s="54">
        <v>4.8000000000000001E-2</v>
      </c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/>
      <c r="AF42" s="53"/>
      <c r="AG42" s="54"/>
      <c r="AH42" s="55">
        <v>4.8000000000000001E-2</v>
      </c>
      <c r="AI42" s="53">
        <v>285</v>
      </c>
      <c r="AJ42" s="56">
        <v>9.02</v>
      </c>
      <c r="AK42" s="48">
        <v>6.0000000000000001E-3</v>
      </c>
      <c r="AL42" s="56">
        <v>1.32</v>
      </c>
      <c r="AM42" s="2"/>
    </row>
    <row r="43" spans="1:45" ht="27.75" customHeight="1" x14ac:dyDescent="0.35">
      <c r="A43" s="145" t="s">
        <v>101</v>
      </c>
      <c r="B43" s="52"/>
      <c r="C43" s="46"/>
      <c r="D43" s="53">
        <v>11</v>
      </c>
      <c r="E43" s="54">
        <v>0.88</v>
      </c>
      <c r="F43" s="53"/>
      <c r="G43" s="54"/>
      <c r="H43" s="53"/>
      <c r="I43" s="54"/>
      <c r="J43" s="53"/>
      <c r="K43" s="73"/>
      <c r="L43" s="53"/>
      <c r="M43" s="54"/>
      <c r="N43" s="53"/>
      <c r="O43" s="54"/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/>
      <c r="AG43" s="54"/>
      <c r="AH43" s="55">
        <v>0.88</v>
      </c>
      <c r="AI43" s="53">
        <v>33</v>
      </c>
      <c r="AJ43" s="56">
        <v>29.04</v>
      </c>
      <c r="AK43" s="48">
        <v>1.0999999999999999E-2</v>
      </c>
      <c r="AL43" s="56">
        <v>0.5</v>
      </c>
      <c r="AM43" s="2"/>
    </row>
    <row r="44" spans="1:45" ht="41.25" customHeight="1" x14ac:dyDescent="0.35">
      <c r="A44" s="145" t="s">
        <v>177</v>
      </c>
      <c r="B44" s="52"/>
      <c r="C44" s="46"/>
      <c r="D44" s="53"/>
      <c r="E44" s="54"/>
      <c r="F44" s="53"/>
      <c r="G44" s="54"/>
      <c r="H44" s="53"/>
      <c r="I44" s="54"/>
      <c r="J44" s="53">
        <v>200</v>
      </c>
      <c r="K44" s="73">
        <v>16</v>
      </c>
      <c r="L44" s="53"/>
      <c r="M44" s="54"/>
      <c r="N44" s="53"/>
      <c r="O44" s="54"/>
      <c r="P44" s="53"/>
      <c r="Q44" s="54"/>
      <c r="R44" s="53"/>
      <c r="S44" s="54"/>
      <c r="T44" s="53"/>
      <c r="U44" s="54"/>
      <c r="V44" s="53"/>
      <c r="W44" s="54"/>
      <c r="X44" s="53"/>
      <c r="Y44" s="54"/>
      <c r="Z44" s="53"/>
      <c r="AA44" s="54"/>
      <c r="AB44" s="53"/>
      <c r="AC44" s="54"/>
      <c r="AD44" s="53"/>
      <c r="AE44" s="54"/>
      <c r="AF44" s="53"/>
      <c r="AG44" s="54"/>
      <c r="AH44" s="55">
        <v>16</v>
      </c>
      <c r="AI44" s="53">
        <v>100</v>
      </c>
      <c r="AJ44" s="56">
        <v>1600</v>
      </c>
      <c r="AK44" s="48">
        <v>0.2</v>
      </c>
      <c r="AL44" s="56">
        <v>20</v>
      </c>
      <c r="AM44" s="2"/>
    </row>
    <row r="45" spans="1:45" ht="40.5" customHeight="1" x14ac:dyDescent="0.35">
      <c r="A45" s="145" t="s">
        <v>176</v>
      </c>
      <c r="B45" s="52"/>
      <c r="C45" s="46" t="s">
        <v>30</v>
      </c>
      <c r="D45" s="53"/>
      <c r="E45" s="54">
        <f>H12*D45/1000</f>
        <v>0</v>
      </c>
      <c r="F45" s="53"/>
      <c r="G45" s="54">
        <f>G21*F45/1000</f>
        <v>0</v>
      </c>
      <c r="H45" s="53"/>
      <c r="I45" s="54">
        <f>I21*H45/1000</f>
        <v>0</v>
      </c>
      <c r="J45" s="53"/>
      <c r="K45" s="54">
        <f>K21*J45/1000</f>
        <v>0</v>
      </c>
      <c r="L45" s="53"/>
      <c r="M45" s="54">
        <f>M21*L45/1000</f>
        <v>0</v>
      </c>
      <c r="N45" s="53"/>
      <c r="O45" s="54">
        <f>O21*N45/1000</f>
        <v>0</v>
      </c>
      <c r="P45" s="53"/>
      <c r="Q45" s="54">
        <f>Q21*P45/1000</f>
        <v>0</v>
      </c>
      <c r="R45" s="53"/>
      <c r="S45" s="54">
        <f>S21*R45/1000</f>
        <v>0</v>
      </c>
      <c r="T45" s="53"/>
      <c r="U45" s="54">
        <f>U21*T45/1000</f>
        <v>0</v>
      </c>
      <c r="V45" s="53">
        <v>22.5</v>
      </c>
      <c r="W45" s="54">
        <v>1.8</v>
      </c>
      <c r="X45" s="53"/>
      <c r="Y45" s="54">
        <f>Y21*X45/1000</f>
        <v>0</v>
      </c>
      <c r="Z45" s="53"/>
      <c r="AA45" s="54">
        <f>AA21*Z45/1000</f>
        <v>0</v>
      </c>
      <c r="AB45" s="53"/>
      <c r="AC45" s="54">
        <v>0</v>
      </c>
      <c r="AD45" s="53"/>
      <c r="AE45" s="54">
        <f>AE21*AD45/1000</f>
        <v>0</v>
      </c>
      <c r="AF45" s="53"/>
      <c r="AG45" s="54">
        <f>AG21*AF45/1000</f>
        <v>0</v>
      </c>
      <c r="AH45" s="55">
        <v>1.8</v>
      </c>
      <c r="AI45" s="53">
        <v>285</v>
      </c>
      <c r="AJ45" s="56">
        <f>AH45*AI45</f>
        <v>513</v>
      </c>
      <c r="AK45" s="48">
        <f>(D45+F45+H45+L45+N45+P45+R45+T45+V45+X45+AB45+AD45+AF45+J45+Z45)/1000</f>
        <v>2.2499999999999999E-2</v>
      </c>
      <c r="AL45" s="56">
        <f>AI45*AK45</f>
        <v>6.4124999999999996</v>
      </c>
      <c r="AM45" s="2"/>
    </row>
    <row r="46" spans="1:45" ht="29.25" hidden="1" customHeight="1" x14ac:dyDescent="0.35">
      <c r="A46" s="51"/>
      <c r="B46" s="52"/>
      <c r="C46" s="52" t="s">
        <v>30</v>
      </c>
      <c r="D46" s="53"/>
      <c r="E46" s="54">
        <f>H10*D46/1000</f>
        <v>0</v>
      </c>
      <c r="F46" s="53"/>
      <c r="G46" s="54">
        <f>G19*F46/1000</f>
        <v>0</v>
      </c>
      <c r="H46" s="53"/>
      <c r="I46" s="54">
        <f>I19*H46/1000</f>
        <v>0</v>
      </c>
      <c r="J46" s="53"/>
      <c r="K46" s="54">
        <f>K19*J46/1000</f>
        <v>0</v>
      </c>
      <c r="L46" s="53"/>
      <c r="M46" s="54">
        <f>M19*L46/1000</f>
        <v>0</v>
      </c>
      <c r="N46" s="53"/>
      <c r="O46" s="54">
        <f>O19*N46/1000</f>
        <v>0</v>
      </c>
      <c r="P46" s="53"/>
      <c r="Q46" s="54">
        <f>Q19*P46/1000</f>
        <v>0</v>
      </c>
      <c r="R46" s="53"/>
      <c r="S46" s="54">
        <f>S19*R46/1000</f>
        <v>0</v>
      </c>
      <c r="T46" s="53"/>
      <c r="U46" s="54">
        <f>U19*T46/1000</f>
        <v>0</v>
      </c>
      <c r="V46" s="53"/>
      <c r="W46" s="54">
        <f>W19*V46/1000</f>
        <v>0</v>
      </c>
      <c r="X46" s="53"/>
      <c r="Y46" s="54">
        <f>Y19*X46/1000</f>
        <v>0</v>
      </c>
      <c r="Z46" s="53"/>
      <c r="AA46" s="54">
        <f>AA19*Z46/1000</f>
        <v>0</v>
      </c>
      <c r="AB46" s="53"/>
      <c r="AC46" s="54">
        <f>AC19*AB46/1000</f>
        <v>0</v>
      </c>
      <c r="AD46" s="53"/>
      <c r="AE46" s="54">
        <f>AE19*AD46/1000</f>
        <v>0</v>
      </c>
      <c r="AF46" s="53"/>
      <c r="AG46" s="54">
        <f>AG19*AF46/1000</f>
        <v>0</v>
      </c>
      <c r="AH46" s="55">
        <f>(E46+G46+I46+M46+O46+Q46+S46+U46+W46+Y46+AC46+AE46+AG46+K46+AA46)</f>
        <v>0</v>
      </c>
      <c r="AI46" s="53"/>
      <c r="AJ46" s="56">
        <f>AH46*AI46</f>
        <v>0</v>
      </c>
      <c r="AK46" s="48">
        <f>(D46+F46+H46+L46+N46+P46+R46+T46+V46+X46+AB46+AD46+AF46+J46+Z46)/1000</f>
        <v>0</v>
      </c>
      <c r="AL46" s="56">
        <f>AI46*AK46</f>
        <v>0</v>
      </c>
      <c r="AM46" s="2"/>
    </row>
    <row r="47" spans="1:45" ht="24.75" hidden="1" customHeight="1" x14ac:dyDescent="0.35">
      <c r="A47" s="51"/>
      <c r="B47" s="52"/>
      <c r="C47" s="52"/>
      <c r="D47" s="53"/>
      <c r="E47" s="54"/>
      <c r="F47" s="53"/>
      <c r="G47" s="54"/>
      <c r="H47" s="53"/>
      <c r="I47" s="54"/>
      <c r="J47" s="53"/>
      <c r="K47" s="54"/>
      <c r="L47" s="53"/>
      <c r="M47" s="54"/>
      <c r="N47" s="53"/>
      <c r="O47" s="54"/>
      <c r="P47" s="53"/>
      <c r="Q47" s="54"/>
      <c r="R47" s="53"/>
      <c r="S47" s="54"/>
      <c r="T47" s="53"/>
      <c r="U47" s="54"/>
      <c r="V47" s="53"/>
      <c r="W47" s="54"/>
      <c r="X47" s="53"/>
      <c r="Y47" s="54"/>
      <c r="Z47" s="53"/>
      <c r="AA47" s="54"/>
      <c r="AB47" s="53"/>
      <c r="AC47" s="54"/>
      <c r="AD47" s="53"/>
      <c r="AE47" s="54"/>
      <c r="AF47" s="53"/>
      <c r="AG47" s="54"/>
      <c r="AH47" s="55"/>
      <c r="AI47" s="53"/>
      <c r="AJ47" s="56"/>
      <c r="AK47" s="2"/>
      <c r="AL47" s="2"/>
      <c r="AM47" s="2"/>
      <c r="AN47" s="2"/>
      <c r="AO47" s="25"/>
      <c r="AP47" s="25"/>
      <c r="AQ47" s="25"/>
      <c r="AR47" s="25"/>
      <c r="AS47" s="2"/>
    </row>
    <row r="48" spans="1:45" hidden="1" x14ac:dyDescent="0.25"/>
    <row r="49" ht="1.5" hidden="1" customHeight="1" x14ac:dyDescent="0.25"/>
    <row r="50" ht="50.25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idden="1" x14ac:dyDescent="0.25"/>
    <row r="66" spans="1:35" hidden="1" x14ac:dyDescent="0.25"/>
    <row r="67" spans="1:35" hidden="1" x14ac:dyDescent="0.25"/>
    <row r="68" spans="1:35" ht="47.25" customHeight="1" x14ac:dyDescent="0.7">
      <c r="A68" s="58" t="s">
        <v>32</v>
      </c>
      <c r="F68" s="69" t="s">
        <v>79</v>
      </c>
      <c r="Q68" s="58" t="s">
        <v>33</v>
      </c>
      <c r="X68" s="69" t="s">
        <v>44</v>
      </c>
      <c r="AA68" s="58"/>
      <c r="AI68" s="69"/>
    </row>
  </sheetData>
  <mergeCells count="77"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  <mergeCell ref="AJ8:AK8"/>
    <mergeCell ref="A7:E7"/>
    <mergeCell ref="F7:G8"/>
    <mergeCell ref="H7:L8"/>
    <mergeCell ref="M7:N8"/>
    <mergeCell ref="AJ9:AK10"/>
    <mergeCell ref="C10:E10"/>
    <mergeCell ref="F10:G10"/>
    <mergeCell ref="H10:L10"/>
    <mergeCell ref="M10:N10"/>
    <mergeCell ref="O10:P10"/>
    <mergeCell ref="Q10:R10"/>
    <mergeCell ref="C9:E9"/>
    <mergeCell ref="F9:G9"/>
    <mergeCell ref="H9:L9"/>
    <mergeCell ref="F11:G11"/>
    <mergeCell ref="H11:L11"/>
    <mergeCell ref="M11:N11"/>
    <mergeCell ref="O11:P11"/>
    <mergeCell ref="Q9:R9"/>
    <mergeCell ref="T9:AF10"/>
    <mergeCell ref="M9:N9"/>
    <mergeCell ref="O9:P9"/>
    <mergeCell ref="Q11:R11"/>
    <mergeCell ref="T11:AD12"/>
    <mergeCell ref="AJ11:AK12"/>
    <mergeCell ref="C12:E12"/>
    <mergeCell ref="F12:G12"/>
    <mergeCell ref="H12:L12"/>
    <mergeCell ref="M12:N12"/>
    <mergeCell ref="O12:P12"/>
    <mergeCell ref="Q12:R12"/>
    <mergeCell ref="C11:E11"/>
    <mergeCell ref="Q13:R13"/>
    <mergeCell ref="H14:L14"/>
    <mergeCell ref="M14:N14"/>
    <mergeCell ref="O14:P14"/>
    <mergeCell ref="Q14:R14"/>
    <mergeCell ref="C13:E13"/>
    <mergeCell ref="F13:G13"/>
    <mergeCell ref="H13:L13"/>
    <mergeCell ref="M13:N13"/>
    <mergeCell ref="O13:P13"/>
    <mergeCell ref="Z17:AA17"/>
    <mergeCell ref="AB17:AC17"/>
    <mergeCell ref="A15:B16"/>
    <mergeCell ref="C15:C18"/>
    <mergeCell ref="D16:M16"/>
    <mergeCell ref="N16:O16"/>
    <mergeCell ref="P16:AC16"/>
    <mergeCell ref="N17:O17"/>
    <mergeCell ref="P17:Q17"/>
    <mergeCell ref="R17:S17"/>
    <mergeCell ref="T17:U17"/>
    <mergeCell ref="V17:W17"/>
    <mergeCell ref="X17:Y17"/>
    <mergeCell ref="AD17:AE17"/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3" max="16383" man="1"/>
  </rowBreaks>
  <colBreaks count="2" manualBreakCount="2">
    <brk id="19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7"/>
  <sheetViews>
    <sheetView showGridLines="0" view="pageBreakPreview" topLeftCell="D1" zoomScale="60" zoomScaleNormal="50" zoomScalePageLayoutView="44" workbookViewId="0">
      <selection activeCell="AJ46" sqref="AJ46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77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175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26.25" x14ac:dyDescent="0.4">
      <c r="A4" s="11"/>
      <c r="B4" s="2"/>
      <c r="C4" s="2"/>
      <c r="D4" s="2"/>
      <c r="E4" s="78" t="s">
        <v>174</v>
      </c>
      <c r="F4" s="78"/>
      <c r="G4" s="78"/>
      <c r="H4" s="7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173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45386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116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83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6538.7742300000018</v>
      </c>
      <c r="P10" s="104"/>
      <c r="Q10" s="105">
        <f>SUM(AL20)</f>
        <v>78.780412409638572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64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114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6538.7742300000018</v>
      </c>
      <c r="P14" s="119"/>
      <c r="Q14" s="120">
        <f>SUM(AL20)</f>
        <v>78.780412409638572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27" t="s">
        <v>172</v>
      </c>
      <c r="E17" s="127"/>
      <c r="F17" s="121" t="s">
        <v>171</v>
      </c>
      <c r="G17" s="121"/>
      <c r="H17" s="121" t="s">
        <v>41</v>
      </c>
      <c r="I17" s="121"/>
      <c r="J17" s="121" t="s">
        <v>170</v>
      </c>
      <c r="K17" s="121"/>
      <c r="L17" s="121" t="s">
        <v>169</v>
      </c>
      <c r="M17" s="121"/>
      <c r="N17" s="121" t="s">
        <v>168</v>
      </c>
      <c r="O17" s="121"/>
      <c r="P17" s="121" t="s">
        <v>167</v>
      </c>
      <c r="Q17" s="121"/>
      <c r="R17" s="121" t="s">
        <v>166</v>
      </c>
      <c r="S17" s="121"/>
      <c r="T17" s="121" t="s">
        <v>165</v>
      </c>
      <c r="U17" s="121"/>
      <c r="V17" s="121" t="s">
        <v>164</v>
      </c>
      <c r="W17" s="121"/>
      <c r="X17" s="121" t="s">
        <v>45</v>
      </c>
      <c r="Y17" s="121"/>
      <c r="Z17" s="121" t="s">
        <v>163</v>
      </c>
      <c r="AA17" s="121"/>
      <c r="AB17" s="121" t="s">
        <v>162</v>
      </c>
      <c r="AC17" s="121"/>
      <c r="AD17" s="121" t="s">
        <v>39</v>
      </c>
      <c r="AE17" s="121"/>
      <c r="AF17" s="121" t="s">
        <v>161</v>
      </c>
      <c r="AG17" s="121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83</v>
      </c>
      <c r="F19" s="38"/>
      <c r="G19" s="38">
        <f>E19</f>
        <v>83</v>
      </c>
      <c r="H19" s="38"/>
      <c r="I19" s="38">
        <f>G19</f>
        <v>83</v>
      </c>
      <c r="J19" s="38"/>
      <c r="K19" s="38">
        <f>I19</f>
        <v>83</v>
      </c>
      <c r="L19" s="38"/>
      <c r="M19" s="38">
        <f>I19</f>
        <v>83</v>
      </c>
      <c r="N19" s="38"/>
      <c r="O19" s="38">
        <f>M19</f>
        <v>83</v>
      </c>
      <c r="P19" s="38"/>
      <c r="Q19" s="38">
        <f>H10</f>
        <v>83</v>
      </c>
      <c r="R19" s="38"/>
      <c r="S19" s="38">
        <f>Q19</f>
        <v>83</v>
      </c>
      <c r="T19" s="38"/>
      <c r="U19" s="38">
        <f>S19</f>
        <v>83</v>
      </c>
      <c r="V19" s="38"/>
      <c r="W19" s="38">
        <f>U19</f>
        <v>83</v>
      </c>
      <c r="X19" s="38"/>
      <c r="Y19" s="38">
        <f>W19</f>
        <v>83</v>
      </c>
      <c r="Z19" s="38"/>
      <c r="AA19" s="38">
        <f>W19</f>
        <v>83</v>
      </c>
      <c r="AB19" s="38"/>
      <c r="AC19" s="38">
        <f>Y19</f>
        <v>83</v>
      </c>
      <c r="AD19" s="38"/>
      <c r="AE19" s="38">
        <f>AC19</f>
        <v>83</v>
      </c>
      <c r="AF19" s="38"/>
      <c r="AG19" s="38">
        <f>AE19</f>
        <v>83</v>
      </c>
      <c r="AH19" s="38">
        <f>I19</f>
        <v>83</v>
      </c>
      <c r="AI19" s="38"/>
      <c r="AJ19" s="39">
        <f>SUM(AJ21:AJ44)</f>
        <v>6538.7742300000018</v>
      </c>
      <c r="AK19" s="39"/>
      <c r="AL19" s="39"/>
      <c r="AM19" s="2"/>
    </row>
    <row r="20" spans="1:40" ht="24" thickBot="1" x14ac:dyDescent="0.4">
      <c r="A20" s="40"/>
      <c r="B20" s="41"/>
      <c r="C20" s="41"/>
      <c r="D20" s="42">
        <v>150</v>
      </c>
      <c r="E20" s="43">
        <f>E19*D20/1000</f>
        <v>12.45</v>
      </c>
      <c r="F20" s="42">
        <v>25</v>
      </c>
      <c r="G20" s="43">
        <f>G19*F20/1000</f>
        <v>2.0750000000000002</v>
      </c>
      <c r="H20" s="42">
        <v>200</v>
      </c>
      <c r="I20" s="43">
        <f>I19*H20/1000</f>
        <v>16.600000000000001</v>
      </c>
      <c r="J20" s="42">
        <v>100</v>
      </c>
      <c r="K20" s="82">
        <f>K19*J20/1000</f>
        <v>8.3000000000000007</v>
      </c>
      <c r="L20" s="42">
        <v>50</v>
      </c>
      <c r="M20" s="43">
        <f>M19*L20/1000</f>
        <v>4.1500000000000004</v>
      </c>
      <c r="N20" s="42">
        <v>200</v>
      </c>
      <c r="O20" s="43">
        <f>O19*N20/1000</f>
        <v>16.600000000000001</v>
      </c>
      <c r="P20" s="42">
        <v>20</v>
      </c>
      <c r="Q20" s="43">
        <f>Q19*P20/1000</f>
        <v>1.66</v>
      </c>
      <c r="R20" s="42">
        <v>100</v>
      </c>
      <c r="S20" s="43">
        <f>S19*R20/1000</f>
        <v>8.3000000000000007</v>
      </c>
      <c r="T20" s="42">
        <v>110</v>
      </c>
      <c r="U20" s="43">
        <f>U19*T20/1000</f>
        <v>9.1300000000000008</v>
      </c>
      <c r="V20" s="42">
        <v>180</v>
      </c>
      <c r="W20" s="43">
        <f>W19*V20/1000</f>
        <v>14.94</v>
      </c>
      <c r="X20" s="42">
        <v>29.64</v>
      </c>
      <c r="Y20" s="43">
        <f>Y19*X20/1000</f>
        <v>2.4601199999999999</v>
      </c>
      <c r="Z20" s="42">
        <v>130</v>
      </c>
      <c r="AA20" s="43">
        <f>AA19*Z20/1000</f>
        <v>10.79</v>
      </c>
      <c r="AB20" s="42">
        <v>30</v>
      </c>
      <c r="AC20" s="43">
        <f>AC19*AB20/1000</f>
        <v>2.4900000000000002</v>
      </c>
      <c r="AD20" s="42">
        <v>200</v>
      </c>
      <c r="AE20" s="43">
        <f>AE19*AD20/1000</f>
        <v>16.600000000000001</v>
      </c>
      <c r="AF20" s="42">
        <v>11.19</v>
      </c>
      <c r="AG20" s="43">
        <f>AG19*AF20/1000</f>
        <v>0.92876999999999998</v>
      </c>
      <c r="AH20" s="44">
        <f>(E20+G20+I20+M20+O20+Q20+S20+U20+W20+Y20+AC20+AE20+AG20+K20+AA20)</f>
        <v>127.47388999999998</v>
      </c>
      <c r="AI20" s="42"/>
      <c r="AJ20" s="45"/>
      <c r="AK20" s="43">
        <f>AH20/AH19</f>
        <v>1.5358299999999998</v>
      </c>
      <c r="AL20" s="45">
        <f>AJ19/AH19</f>
        <v>78.780412409638572</v>
      </c>
      <c r="AM20" s="2"/>
    </row>
    <row r="21" spans="1:40" ht="26.25" customHeight="1" thickTop="1" x14ac:dyDescent="0.35">
      <c r="A21" s="81" t="s">
        <v>160</v>
      </c>
      <c r="B21" s="46"/>
      <c r="C21" s="46" t="s">
        <v>30</v>
      </c>
      <c r="D21" s="47">
        <v>30</v>
      </c>
      <c r="E21" s="48">
        <f>H10*D21/1000</f>
        <v>2.4900000000000002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/>
      <c r="AE21" s="48">
        <f>AE19*AD21/1000</f>
        <v>0</v>
      </c>
      <c r="AF21" s="47"/>
      <c r="AG21" s="48">
        <f>AG19*AF21/1000</f>
        <v>0</v>
      </c>
      <c r="AH21" s="49">
        <f>(E21+G21+I21+M21+O21+Q21+S21+U21+W21+Y21+AC21+AE21+AG21+K21+AA21)</f>
        <v>2.4900000000000002</v>
      </c>
      <c r="AI21" s="47">
        <v>53</v>
      </c>
      <c r="AJ21" s="50">
        <f>AH21*AI21</f>
        <v>131.97</v>
      </c>
      <c r="AK21" s="48">
        <f>(D21+F21+H21+L21+N21+P21+R21+T21+V21+X21+AB21+AD21+AF21+J21+Z21)/1000</f>
        <v>0.03</v>
      </c>
      <c r="AL21" s="50">
        <f>AI21*AK21</f>
        <v>1.5899999999999999</v>
      </c>
      <c r="AM21" s="2"/>
    </row>
    <row r="22" spans="1:40" ht="32.25" hidden="1" customHeight="1" x14ac:dyDescent="0.35">
      <c r="A22" s="51"/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/>
      <c r="S22" s="54">
        <v>0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/>
      <c r="AE22" s="54">
        <f>AE19*AD22/1000</f>
        <v>0</v>
      </c>
      <c r="AF22" s="53"/>
      <c r="AG22" s="134">
        <v>0</v>
      </c>
      <c r="AH22" s="55">
        <f>(E22+G22+I22+M22+O22+Q22+S22+U22+W22+Y22+AC22+AE22+AG22+K22+AA22)</f>
        <v>0</v>
      </c>
      <c r="AI22" s="133"/>
      <c r="AJ22" s="56">
        <f>AH22*AI22</f>
        <v>0</v>
      </c>
      <c r="AK22" s="48">
        <f>(D22+F22+H22+L22+N22+P22+R22+T22+V22+X22+AB22+AD22+AF22+J22+Z22)/1000</f>
        <v>0</v>
      </c>
      <c r="AL22" s="56">
        <f>AI22*AK22</f>
        <v>0</v>
      </c>
      <c r="AM22" s="2"/>
    </row>
    <row r="23" spans="1:40" ht="39.75" customHeight="1" x14ac:dyDescent="0.35">
      <c r="A23" s="80" t="s">
        <v>159</v>
      </c>
      <c r="B23" s="52"/>
      <c r="C23" s="46" t="s">
        <v>30</v>
      </c>
      <c r="D23" s="53">
        <v>83.25</v>
      </c>
      <c r="E23" s="54">
        <f>H10*D23/1000</f>
        <v>6.9097499999999998</v>
      </c>
      <c r="F23" s="53"/>
      <c r="G23" s="54">
        <f>G19*F23/1000</f>
        <v>0</v>
      </c>
      <c r="H23" s="53">
        <v>100</v>
      </c>
      <c r="I23" s="54">
        <f>I19*H23/1000</f>
        <v>8.3000000000000007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15.20975</v>
      </c>
      <c r="AI23" s="53">
        <v>52</v>
      </c>
      <c r="AJ23" s="56">
        <f>AH23*AI23</f>
        <v>790.90699999999993</v>
      </c>
      <c r="AK23" s="48">
        <f>(D23+F23+H23+L23+N23+P23+R23+T23+V23+X23+AB23+AD23+AF23+J23+Z23)/1000</f>
        <v>0.18325</v>
      </c>
      <c r="AL23" s="56">
        <f>AI23*AK23</f>
        <v>9.5289999999999999</v>
      </c>
      <c r="AM23" s="2"/>
    </row>
    <row r="24" spans="1:40" ht="26.25" customHeight="1" x14ac:dyDescent="0.35">
      <c r="A24" s="79" t="s">
        <v>53</v>
      </c>
      <c r="B24" s="52"/>
      <c r="C24" s="52" t="s">
        <v>30</v>
      </c>
      <c r="D24" s="53">
        <v>3.75</v>
      </c>
      <c r="E24" s="54">
        <f>H10*D24/1000</f>
        <v>0.31125000000000003</v>
      </c>
      <c r="F24" s="53"/>
      <c r="G24" s="54">
        <f>G19*F24/1000</f>
        <v>0</v>
      </c>
      <c r="H24" s="53">
        <v>11</v>
      </c>
      <c r="I24" s="54">
        <f>I19*H24/1000</f>
        <v>0.91300000000000003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/>
      <c r="S24" s="54">
        <f>S19*R24/1000</f>
        <v>0</v>
      </c>
      <c r="T24" s="53"/>
      <c r="U24" s="54">
        <f>U19*T24/1000</f>
        <v>0</v>
      </c>
      <c r="V24" s="53">
        <v>13.5</v>
      </c>
      <c r="W24" s="54">
        <f>W19*V24/1000</f>
        <v>1.1205000000000001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>
        <v>11</v>
      </c>
      <c r="AE24" s="54">
        <f>AE19*AD24/1000</f>
        <v>0.91300000000000003</v>
      </c>
      <c r="AF24" s="53"/>
      <c r="AG24" s="54">
        <f>AG19*AF24/1000</f>
        <v>0</v>
      </c>
      <c r="AH24" s="55">
        <f>(E24+G24+I24+M24+O24+Q24+S24+U24+W24+Y24+AC24+AE24+AG24+K24+AA24)</f>
        <v>3.2577500000000006</v>
      </c>
      <c r="AI24" s="53">
        <v>65</v>
      </c>
      <c r="AJ24" s="56">
        <f>AH24*AI24</f>
        <v>211.75375000000003</v>
      </c>
      <c r="AK24" s="48">
        <f>(D24+F24+H24+L24+N24+P24+R24+T24+V24+X24+AB24+AD24+AF24+J24+Z24)/1000</f>
        <v>3.925E-2</v>
      </c>
      <c r="AL24" s="56">
        <f>AI24*AK24</f>
        <v>2.55125</v>
      </c>
      <c r="AM24" s="2"/>
    </row>
    <row r="25" spans="1:40" ht="42" customHeight="1" x14ac:dyDescent="0.35">
      <c r="A25" s="80" t="s">
        <v>158</v>
      </c>
      <c r="B25" s="52"/>
      <c r="C25" s="46" t="s">
        <v>30</v>
      </c>
      <c r="D25" s="53">
        <v>3.75</v>
      </c>
      <c r="E25" s="54">
        <f>H10*D25/1000</f>
        <v>0.31125000000000003</v>
      </c>
      <c r="F25" s="53">
        <v>5</v>
      </c>
      <c r="G25" s="54">
        <f>G19*F25/1000</f>
        <v>0.41499999999999998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/>
      <c r="S25" s="54">
        <f>S19*R25/1000</f>
        <v>0</v>
      </c>
      <c r="T25" s="53">
        <v>4</v>
      </c>
      <c r="U25" s="54">
        <f>U19*T25/1000</f>
        <v>0.33200000000000002</v>
      </c>
      <c r="V25" s="53"/>
      <c r="W25" s="54">
        <f>W19*V25/1000</f>
        <v>0</v>
      </c>
      <c r="X25" s="53"/>
      <c r="Y25" s="54">
        <f>Y19*X25/1000</f>
        <v>0</v>
      </c>
      <c r="Z25" s="53">
        <v>1.7</v>
      </c>
      <c r="AA25" s="54">
        <f>AA19*Z25/1000</f>
        <v>0.1411</v>
      </c>
      <c r="AB25" s="53"/>
      <c r="AC25" s="54">
        <f>AC19*AB25/1000</f>
        <v>0</v>
      </c>
      <c r="AD25" s="53"/>
      <c r="AE25" s="54">
        <f>AE19*AD25/1000</f>
        <v>0</v>
      </c>
      <c r="AF25" s="53"/>
      <c r="AG25" s="54">
        <f>AG19*AF25/1000</f>
        <v>0</v>
      </c>
      <c r="AH25" s="55">
        <f>(E25+G25+I25+M25+O25+Q25+S25+U25+W25+Y25+AC25+AE25+AG25+K25+AA25)</f>
        <v>1.1993500000000001</v>
      </c>
      <c r="AI25" s="53">
        <v>500</v>
      </c>
      <c r="AJ25" s="56">
        <f>AH25*AI25</f>
        <v>599.67500000000007</v>
      </c>
      <c r="AK25" s="48">
        <f>(D25+F25+H25+L25+N25+P25+R25+T25+V25+X25+AB25+AD25+AF25+J25+Z25)/1000</f>
        <v>1.4449999999999999E-2</v>
      </c>
      <c r="AL25" s="56">
        <f>AI25*AK25</f>
        <v>7.2249999999999996</v>
      </c>
      <c r="AM25" s="2"/>
    </row>
    <row r="26" spans="1:40" ht="55.5" customHeight="1" x14ac:dyDescent="0.35">
      <c r="A26" s="80" t="s">
        <v>157</v>
      </c>
      <c r="B26" s="52"/>
      <c r="C26" s="52" t="s">
        <v>30</v>
      </c>
      <c r="D26" s="53"/>
      <c r="E26" s="54">
        <f>H10*D26/1000</f>
        <v>0</v>
      </c>
      <c r="F26" s="53">
        <v>20</v>
      </c>
      <c r="G26" s="54">
        <f>G19*F26/1000</f>
        <v>1.66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>
        <v>37.5</v>
      </c>
      <c r="Q26" s="54">
        <f>Q19*P26/1000</f>
        <v>3.1124999999999998</v>
      </c>
      <c r="R26" s="53">
        <v>10</v>
      </c>
      <c r="S26" s="54">
        <f>S19*R26/1000</f>
        <v>0.83</v>
      </c>
      <c r="T26" s="53"/>
      <c r="U26" s="54">
        <f>U19*T26/1000</f>
        <v>0</v>
      </c>
      <c r="V26" s="53"/>
      <c r="W26" s="54">
        <f>W19*V26/1000</f>
        <v>0</v>
      </c>
      <c r="X26" s="53"/>
      <c r="Y26" s="54">
        <f>Y19*X26/1000</f>
        <v>0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>
        <v>11.19</v>
      </c>
      <c r="AG26" s="54">
        <f>AG19*AF26/1000</f>
        <v>0.92876999999999998</v>
      </c>
      <c r="AH26" s="55">
        <f>(E26+G26+I26+M26+O26+Q26+S26+U26+W26+Y26+AC26+AE26+AG26+K26+AA26)</f>
        <v>6.5312700000000001</v>
      </c>
      <c r="AI26" s="53">
        <v>26</v>
      </c>
      <c r="AJ26" s="56">
        <f>AH26*AI26</f>
        <v>169.81301999999999</v>
      </c>
      <c r="AK26" s="48">
        <f>(D26+F26+H26+L26+N26+P26+R26+T26+V26+X26+AB26+AD26+AF26+J26+Z26)/1000</f>
        <v>7.8689999999999996E-2</v>
      </c>
      <c r="AL26" s="56">
        <f>AI26*AK26</f>
        <v>2.0459399999999999</v>
      </c>
      <c r="AM26" s="2"/>
    </row>
    <row r="27" spans="1:40" ht="57" customHeight="1" x14ac:dyDescent="0.35">
      <c r="A27" s="80" t="s">
        <v>156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>
        <v>29.64</v>
      </c>
      <c r="Y27" s="54">
        <f>Y19*X27/1000</f>
        <v>2.4601199999999999</v>
      </c>
      <c r="Z27" s="53"/>
      <c r="AA27" s="54">
        <f>AA19*Z27/1000</f>
        <v>0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2.4601199999999999</v>
      </c>
      <c r="AI27" s="57">
        <v>28</v>
      </c>
      <c r="AJ27" s="56">
        <f>AH27*AI27</f>
        <v>68.883359999999996</v>
      </c>
      <c r="AK27" s="48">
        <f>(D27+F27+H27+L27+N27+P27+R27+T27+V27+X27+AB27+AD27+AF27+J27+Z27)/1000</f>
        <v>2.964E-2</v>
      </c>
      <c r="AL27" s="56">
        <f>AI27*AK27</f>
        <v>0.82991999999999999</v>
      </c>
      <c r="AM27" s="2"/>
    </row>
    <row r="28" spans="1:40" ht="23.25" customHeight="1" x14ac:dyDescent="0.35">
      <c r="A28" s="79" t="s">
        <v>155</v>
      </c>
      <c r="B28" s="52"/>
      <c r="C28" s="52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3.07</v>
      </c>
      <c r="I28" s="54">
        <f>I19*H28/1000</f>
        <v>0.25480999999999998</v>
      </c>
      <c r="J28" s="53"/>
      <c r="K28" s="54">
        <f>K19*J28/1000</f>
        <v>0</v>
      </c>
      <c r="L28" s="53"/>
      <c r="M28" s="54">
        <f>M19*L28/1000</f>
        <v>0</v>
      </c>
      <c r="N28" s="57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>(E28+G28+I28+M28+O28+Q28+S28+U28+W28+Y28+AC28+AE28+AG28+K28+AA28)</f>
        <v>0.25480999999999998</v>
      </c>
      <c r="AI28" s="53">
        <v>380</v>
      </c>
      <c r="AJ28" s="56">
        <f>AH28*AI28</f>
        <v>96.827799999999996</v>
      </c>
      <c r="AK28" s="48">
        <f>(D28+F28+H28+L28+N28+P28+R28+T28+V28+X28+AB28+AD28+AF28+J28+Z28)/1000</f>
        <v>3.0699999999999998E-3</v>
      </c>
      <c r="AL28" s="56">
        <f>AI28*AK28</f>
        <v>1.1665999999999999</v>
      </c>
      <c r="AM28" s="2"/>
    </row>
    <row r="29" spans="1:40" ht="24.75" customHeight="1" x14ac:dyDescent="0.35">
      <c r="A29" s="79" t="s">
        <v>69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>
        <v>100</v>
      </c>
      <c r="K29" s="54">
        <f>K19*J29/1000</f>
        <v>8.3000000000000007</v>
      </c>
      <c r="L29" s="53"/>
      <c r="M29" s="54">
        <f>M19*L29/1000</f>
        <v>0</v>
      </c>
      <c r="N29" s="53"/>
      <c r="O29" s="54">
        <f>O19*N29/1000</f>
        <v>0</v>
      </c>
      <c r="P29" s="53"/>
      <c r="Q29" s="54">
        <f>Q19*P29/1000</f>
        <v>0</v>
      </c>
      <c r="R29" s="53"/>
      <c r="S29" s="54">
        <f>S19*R29/1000</f>
        <v>0</v>
      </c>
      <c r="T29" s="53"/>
      <c r="U29" s="54">
        <f>U19*T29/1000</f>
        <v>0</v>
      </c>
      <c r="V29" s="53">
        <v>45</v>
      </c>
      <c r="W29" s="54">
        <f>W19*V29/1000</f>
        <v>3.7349999999999999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12.035</v>
      </c>
      <c r="AI29" s="53">
        <v>110</v>
      </c>
      <c r="AJ29" s="56">
        <f>AH29*AI29</f>
        <v>1323.85</v>
      </c>
      <c r="AK29" s="48">
        <f>(D29+F29+H29+L29+N29+P29+R29+T29+V29+X29+AB29+AD29+AF29+J29+Z29)/1000</f>
        <v>0.14499999999999999</v>
      </c>
      <c r="AL29" s="56">
        <f>AI29*AK29</f>
        <v>15.95</v>
      </c>
      <c r="AM29" s="2"/>
    </row>
    <row r="30" spans="1:40" ht="24.75" customHeight="1" x14ac:dyDescent="0.35">
      <c r="A30" s="79" t="s">
        <v>86</v>
      </c>
      <c r="B30" s="52"/>
      <c r="C30" s="46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>
        <v>23.8</v>
      </c>
      <c r="M30" s="54">
        <f>M19*L30/1000</f>
        <v>1.9754</v>
      </c>
      <c r="N30" s="53"/>
      <c r="O30" s="54">
        <f>O19*N30/1000</f>
        <v>0</v>
      </c>
      <c r="P30" s="53"/>
      <c r="Q30" s="54">
        <f>Q19*P30/1000</f>
        <v>0</v>
      </c>
      <c r="R30" s="53"/>
      <c r="S30" s="54">
        <f>S19*R30/1000</f>
        <v>0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AG19*AF30/1000</f>
        <v>0</v>
      </c>
      <c r="AH30" s="55">
        <f>(E30+G30+I30+M30+O30+Q30+S30+U30+W30+Y30+AC30+AE30+AG30+K30+AA30)</f>
        <v>1.9754</v>
      </c>
      <c r="AI30" s="53">
        <v>41</v>
      </c>
      <c r="AJ30" s="56">
        <f>AH30*AI30</f>
        <v>80.991399999999999</v>
      </c>
      <c r="AK30" s="48">
        <f>(D30+F30+H30+L30+N30+P30+R30+T30+V30+X30+AB30+AD30+AF30+J30+Z30)/1000</f>
        <v>2.3800000000000002E-2</v>
      </c>
      <c r="AL30" s="56">
        <f>AI30*AK30</f>
        <v>0.97580000000000011</v>
      </c>
      <c r="AM30" s="2"/>
    </row>
    <row r="31" spans="1:40" ht="24.75" customHeight="1" x14ac:dyDescent="0.35">
      <c r="A31" s="79" t="s">
        <v>57</v>
      </c>
      <c r="B31" s="52"/>
      <c r="C31" s="46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>
        <v>23</v>
      </c>
      <c r="M31" s="54">
        <f>M19*L31/1000</f>
        <v>1.909</v>
      </c>
      <c r="N31" s="53">
        <v>16.600000000000001</v>
      </c>
      <c r="O31" s="54">
        <f>O19*N31/1000</f>
        <v>1.3778000000000001</v>
      </c>
      <c r="P31" s="53"/>
      <c r="Q31" s="54">
        <f>Q19*P31/1000</f>
        <v>0</v>
      </c>
      <c r="R31" s="53"/>
      <c r="S31" s="54">
        <f>S19*R31/1000</f>
        <v>0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>
        <v>28.5</v>
      </c>
      <c r="AA31" s="54">
        <f>AA19*Z31/1000</f>
        <v>2.3654999999999999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AF31*AG19/1000</f>
        <v>0</v>
      </c>
      <c r="AH31" s="55">
        <f>(E31+G31+I31+M31+O31+Q31+S31+U31+W31+Y31+AC31+AE31+AG31+K31+AA31)</f>
        <v>5.6523000000000003</v>
      </c>
      <c r="AI31" s="53">
        <v>43</v>
      </c>
      <c r="AJ31" s="56">
        <f>AH31*AI31</f>
        <v>243.0489</v>
      </c>
      <c r="AK31" s="48">
        <f>(D31+F31+H31+L31+N31+P31+R31+T31+V31+X31+AB31+AD31+AF31+J31+Z31)/1000</f>
        <v>6.8099999999999994E-2</v>
      </c>
      <c r="AL31" s="56">
        <f>AI31*AK31</f>
        <v>2.9282999999999997</v>
      </c>
      <c r="AM31" s="2"/>
    </row>
    <row r="32" spans="1:40" ht="23.25" customHeight="1" x14ac:dyDescent="0.35">
      <c r="A32" s="79" t="s">
        <v>48</v>
      </c>
      <c r="B32" s="52"/>
      <c r="C32" s="46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>
        <v>17.7</v>
      </c>
      <c r="M32" s="54">
        <f>M19*L32/1000</f>
        <v>1.4690999999999999</v>
      </c>
      <c r="N32" s="53">
        <v>9.6</v>
      </c>
      <c r="O32" s="54">
        <f>O19*N32/1000</f>
        <v>0.79679999999999995</v>
      </c>
      <c r="P32" s="53"/>
      <c r="Q32" s="54">
        <f>Q19*P32/1000</f>
        <v>0</v>
      </c>
      <c r="R32" s="53">
        <v>12.6</v>
      </c>
      <c r="S32" s="54">
        <f>S19*R32/1000</f>
        <v>1.0458000000000001</v>
      </c>
      <c r="T32" s="53"/>
      <c r="U32" s="54">
        <f>U19*T32/1000</f>
        <v>0</v>
      </c>
      <c r="V32" s="53"/>
      <c r="W32" s="54">
        <f>W19*V32/1000</f>
        <v>0</v>
      </c>
      <c r="X32" s="53"/>
      <c r="Y32" s="54">
        <f>Y19*X32/1000</f>
        <v>0</v>
      </c>
      <c r="Z32" s="53">
        <v>23.6</v>
      </c>
      <c r="AA32" s="54">
        <f>AA19*Z32/1000</f>
        <v>1.9588000000000001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5.2705000000000002</v>
      </c>
      <c r="AI32" s="53">
        <v>35</v>
      </c>
      <c r="AJ32" s="56">
        <f>AH32*AI32</f>
        <v>184.4675</v>
      </c>
      <c r="AK32" s="48">
        <f>(D32+F32+H32+L32+N32+P32+R32+T32+V32+X32+AB32+AD32+AF32+J32+Z32)/1000</f>
        <v>6.3500000000000001E-2</v>
      </c>
      <c r="AL32" s="56">
        <f>AI32*AK32</f>
        <v>2.2225000000000001</v>
      </c>
      <c r="AM32" s="2"/>
    </row>
    <row r="33" spans="1:45" ht="57" customHeight="1" x14ac:dyDescent="0.35">
      <c r="A33" s="80" t="s">
        <v>154</v>
      </c>
      <c r="B33" s="52"/>
      <c r="C33" s="52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>
        <v>2.2999999999999998</v>
      </c>
      <c r="M33" s="54">
        <f>M19*L33/1000</f>
        <v>0.19089999999999999</v>
      </c>
      <c r="N33" s="53">
        <v>4</v>
      </c>
      <c r="O33" s="54">
        <f>O19*N33/1000</f>
        <v>0.33200000000000002</v>
      </c>
      <c r="P33" s="53"/>
      <c r="Q33" s="54">
        <f>Q19*P33/1000</f>
        <v>0</v>
      </c>
      <c r="R33" s="53">
        <v>0.3</v>
      </c>
      <c r="S33" s="54">
        <f>S19*R33/1000</f>
        <v>2.4899999999999999E-2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>
        <v>5.2</v>
      </c>
      <c r="AA33" s="54">
        <f>AA19*Z33/1000</f>
        <v>0.43160000000000004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0.97940000000000005</v>
      </c>
      <c r="AI33" s="53">
        <v>117</v>
      </c>
      <c r="AJ33" s="56">
        <f>AH33*AI33</f>
        <v>114.58980000000001</v>
      </c>
      <c r="AK33" s="48">
        <f>(D33+F33+H33+L33+N33+P33+R33+T33+V33+X33+AB33+AD33+AF33+J33+Z33)/1000</f>
        <v>1.1800000000000001E-2</v>
      </c>
      <c r="AL33" s="56">
        <f>AI33*AK33</f>
        <v>1.3806000000000003</v>
      </c>
      <c r="AM33" s="2"/>
    </row>
    <row r="34" spans="1:45" ht="23.25" customHeight="1" x14ac:dyDescent="0.35">
      <c r="A34" s="79" t="s">
        <v>55</v>
      </c>
      <c r="B34" s="52"/>
      <c r="C34" s="46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>
        <v>67</v>
      </c>
      <c r="O34" s="54">
        <f>O19*N34/1000</f>
        <v>5.5609999999999999</v>
      </c>
      <c r="P34" s="53"/>
      <c r="Q34" s="54">
        <f>Q19*P34/1000</f>
        <v>0</v>
      </c>
      <c r="R34" s="53"/>
      <c r="S34" s="54">
        <f>S19*R34/1000</f>
        <v>0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>
        <v>69.400000000000006</v>
      </c>
      <c r="AA34" s="54">
        <f>AA19*Z34/1000</f>
        <v>5.7602000000000011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11.321200000000001</v>
      </c>
      <c r="AI34" s="53">
        <v>35</v>
      </c>
      <c r="AJ34" s="56">
        <f>AH34*AI34</f>
        <v>396.24200000000002</v>
      </c>
      <c r="AK34" s="48">
        <f>(D34+F34+H34+L34+N34+P34+R34+T34+V34+X34+AB34+AD34+AF34+J34+Z34)/1000</f>
        <v>0.13639999999999999</v>
      </c>
      <c r="AL34" s="56">
        <f>AI34*AK34</f>
        <v>4.774</v>
      </c>
      <c r="AM34" s="2"/>
    </row>
    <row r="35" spans="1:45" ht="23.25" customHeight="1" x14ac:dyDescent="0.35">
      <c r="A35" s="80" t="s">
        <v>153</v>
      </c>
      <c r="B35" s="52"/>
      <c r="C35" s="46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>
        <v>14.27</v>
      </c>
      <c r="O35" s="54">
        <f>O19*N35/1000</f>
        <v>1.18441</v>
      </c>
      <c r="P35" s="53"/>
      <c r="Q35" s="54">
        <f>Q19*P35/1000</f>
        <v>0</v>
      </c>
      <c r="R35" s="53"/>
      <c r="S35" s="54">
        <f>S19*R35/1000</f>
        <v>0</v>
      </c>
      <c r="T35" s="53"/>
      <c r="U35" s="54">
        <f>U19*T35/1000</f>
        <v>0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1.18441</v>
      </c>
      <c r="AI35" s="53">
        <v>50</v>
      </c>
      <c r="AJ35" s="56">
        <f>AH35*AI35</f>
        <v>59.220500000000001</v>
      </c>
      <c r="AK35" s="48">
        <f>(D35+F35+H35+L35+N35+P35+R35+T35+V35+X35+AB35+AD35+AF35+J35+Z35)/1000</f>
        <v>1.427E-2</v>
      </c>
      <c r="AL35" s="56">
        <f>AI35*AK35</f>
        <v>0.71350000000000002</v>
      </c>
      <c r="AM35" s="2"/>
    </row>
    <row r="36" spans="1:45" ht="36" customHeight="1" x14ac:dyDescent="0.35">
      <c r="A36" s="80" t="s">
        <v>152</v>
      </c>
      <c r="B36" s="52"/>
      <c r="C36" s="52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>
        <v>63.8</v>
      </c>
      <c r="S36" s="54">
        <f>S19*R36/1000</f>
        <v>5.2953999999999999</v>
      </c>
      <c r="T36" s="53"/>
      <c r="U36" s="54">
        <f>U19*T36/1000</f>
        <v>0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5.2953999999999999</v>
      </c>
      <c r="AI36" s="53">
        <v>225</v>
      </c>
      <c r="AJ36" s="56">
        <f>AH36*AI36</f>
        <v>1191.4649999999999</v>
      </c>
      <c r="AK36" s="48">
        <f>(D36+F36+H36+L36+N36+P36+R36+T36+V36+X36+AB36+AD36+AF36+J36+Z36)/1000</f>
        <v>6.3799999999999996E-2</v>
      </c>
      <c r="AL36" s="56">
        <f>AI36*AK36</f>
        <v>14.354999999999999</v>
      </c>
      <c r="AM36" s="2"/>
    </row>
    <row r="37" spans="1:45" ht="24.75" customHeight="1" x14ac:dyDescent="0.35">
      <c r="A37" s="79" t="s">
        <v>151</v>
      </c>
      <c r="B37" s="52"/>
      <c r="C37" s="46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>
        <v>5.6</v>
      </c>
      <c r="S37" s="54">
        <f>S19*R37/1000</f>
        <v>0.46479999999999994</v>
      </c>
      <c r="T37" s="53"/>
      <c r="U37" s="54">
        <f>U19*T37/1000</f>
        <v>0</v>
      </c>
      <c r="V37" s="53"/>
      <c r="W37" s="54">
        <f>W19*V37/1000</f>
        <v>0</v>
      </c>
      <c r="X37" s="53"/>
      <c r="Y37" s="54">
        <f>Y19*X37/1000</f>
        <v>0</v>
      </c>
      <c r="Z37" s="53">
        <v>1.7</v>
      </c>
      <c r="AA37" s="54">
        <f>AA19*Z37/1000</f>
        <v>0.1411</v>
      </c>
      <c r="AB37" s="53"/>
      <c r="AC37" s="54">
        <f>AC19*AB37/1000</f>
        <v>0</v>
      </c>
      <c r="AD37" s="53"/>
      <c r="AE37" s="54">
        <f>AE19*AD37/1000</f>
        <v>0</v>
      </c>
      <c r="AF37" s="53"/>
      <c r="AG37" s="54">
        <f>AG19*AF37/1000</f>
        <v>0</v>
      </c>
      <c r="AH37" s="55">
        <f>(E37+G37+I37+M37+O37+Q37+S37+U37+W37+Y37+AC37+AE37+AG37+K37+AA37)</f>
        <v>0.60589999999999988</v>
      </c>
      <c r="AI37" s="53">
        <v>38</v>
      </c>
      <c r="AJ37" s="56">
        <f>AH37*AI37</f>
        <v>23.024199999999997</v>
      </c>
      <c r="AK37" s="48">
        <f>(D37+F37+H37+L37+N37+P37+R37+T37+V37+X37+AB37+AD37+AF37+J37+Z37)/1000</f>
        <v>7.3000000000000001E-3</v>
      </c>
      <c r="AL37" s="56">
        <f>AI37*AK37</f>
        <v>0.27739999999999998</v>
      </c>
      <c r="AM37" s="2"/>
    </row>
    <row r="38" spans="1:45" ht="23.25" customHeight="1" x14ac:dyDescent="0.35">
      <c r="A38" s="79" t="s">
        <v>127</v>
      </c>
      <c r="B38" s="52"/>
      <c r="C38" s="52" t="s">
        <v>30</v>
      </c>
      <c r="D38" s="53"/>
      <c r="E38" s="54">
        <f>H10*D38/1000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3"/>
      <c r="S38" s="54">
        <f>S19*R38/1000</f>
        <v>0</v>
      </c>
      <c r="T38" s="53">
        <v>37</v>
      </c>
      <c r="U38" s="54">
        <f>U19*T38/1000</f>
        <v>3.0710000000000002</v>
      </c>
      <c r="V38" s="53"/>
      <c r="W38" s="54">
        <f>W19*V38/1000</f>
        <v>0</v>
      </c>
      <c r="X38" s="53"/>
      <c r="Y38" s="54">
        <f>Y19*X38/1000</f>
        <v>0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>(E38+G38+I38+M38+O38+Q38+S38+U38+W38+Y38+AC38+AE38+AG38+K38+AA38)</f>
        <v>3.0710000000000002</v>
      </c>
      <c r="AI38" s="53">
        <v>70</v>
      </c>
      <c r="AJ38" s="56">
        <f>AH38*AI38</f>
        <v>214.97</v>
      </c>
      <c r="AK38" s="48">
        <f>(D38+F38+H38+L38+N38+P38+R38+T38+V38+X38+AB38+AD38+AF38+J38+Z38)/1000</f>
        <v>3.6999999999999998E-2</v>
      </c>
      <c r="AL38" s="56">
        <f>AI38*AK38</f>
        <v>2.59</v>
      </c>
      <c r="AM38" s="2"/>
    </row>
    <row r="39" spans="1:45" ht="30.75" customHeight="1" x14ac:dyDescent="0.35">
      <c r="A39" s="79" t="s">
        <v>67</v>
      </c>
      <c r="B39" s="52"/>
      <c r="C39" s="46" t="s">
        <v>30</v>
      </c>
      <c r="D39" s="53"/>
      <c r="E39" s="54">
        <f>H12*D39/1000</f>
        <v>0</v>
      </c>
      <c r="F39" s="53"/>
      <c r="G39" s="54">
        <f>G21*F39/1000</f>
        <v>0</v>
      </c>
      <c r="H39" s="53"/>
      <c r="I39" s="54">
        <f>I21*H39/1000</f>
        <v>0</v>
      </c>
      <c r="J39" s="53"/>
      <c r="K39" s="54">
        <f>K21*J39/1000</f>
        <v>0</v>
      </c>
      <c r="L39" s="53"/>
      <c r="M39" s="54">
        <f>M21*L39/1000</f>
        <v>0</v>
      </c>
      <c r="N39" s="53"/>
      <c r="O39" s="54">
        <f>O21*N39/1000</f>
        <v>0</v>
      </c>
      <c r="P39" s="53"/>
      <c r="Q39" s="54">
        <f>Q21*P39/1000</f>
        <v>0</v>
      </c>
      <c r="R39" s="53"/>
      <c r="S39" s="54">
        <f>S21*R39/1000</f>
        <v>0</v>
      </c>
      <c r="T39" s="53"/>
      <c r="U39" s="54">
        <f>U21*T39/1000</f>
        <v>0</v>
      </c>
      <c r="V39" s="53"/>
      <c r="W39" s="54">
        <v>0</v>
      </c>
      <c r="X39" s="53"/>
      <c r="Y39" s="54">
        <f>Y21*X39/1000</f>
        <v>0</v>
      </c>
      <c r="Z39" s="53">
        <v>20</v>
      </c>
      <c r="AA39" s="54">
        <v>1.66</v>
      </c>
      <c r="AB39" s="53"/>
      <c r="AC39" s="54">
        <v>0</v>
      </c>
      <c r="AD39" s="53"/>
      <c r="AE39" s="54">
        <f>AE21*AD39/1000</f>
        <v>0</v>
      </c>
      <c r="AF39" s="53"/>
      <c r="AG39" s="54">
        <f>AG21*AF39/1000</f>
        <v>0</v>
      </c>
      <c r="AH39" s="55">
        <v>1.66</v>
      </c>
      <c r="AI39" s="53">
        <v>41</v>
      </c>
      <c r="AJ39" s="56">
        <f>AH39*AI39</f>
        <v>68.06</v>
      </c>
      <c r="AK39" s="48">
        <f>(D39+F39+H39+L39+N39+P39+R39+T39+V39+X39+AB39+AD39+AF39+J39+Z39)/1000</f>
        <v>0.02</v>
      </c>
      <c r="AL39" s="56">
        <f>AI39*AK39</f>
        <v>0.82000000000000006</v>
      </c>
      <c r="AM39" s="2"/>
    </row>
    <row r="40" spans="1:45" ht="24" customHeight="1" x14ac:dyDescent="0.35">
      <c r="A40" s="79" t="s">
        <v>150</v>
      </c>
      <c r="B40" s="52"/>
      <c r="C40" s="46" t="s">
        <v>30</v>
      </c>
      <c r="D40" s="53"/>
      <c r="E40" s="54">
        <f>H13*D40/1000</f>
        <v>0</v>
      </c>
      <c r="F40" s="53"/>
      <c r="G40" s="54">
        <f>G22*F40/1000</f>
        <v>0</v>
      </c>
      <c r="H40" s="53"/>
      <c r="I40" s="54">
        <f>I22*H40/1000</f>
        <v>0</v>
      </c>
      <c r="J40" s="53"/>
      <c r="K40" s="54">
        <f>K22*J40/1000</f>
        <v>0</v>
      </c>
      <c r="L40" s="53"/>
      <c r="M40" s="54">
        <f>M22*L40/1000</f>
        <v>0</v>
      </c>
      <c r="N40" s="53"/>
      <c r="O40" s="54">
        <f>O22*N40/1000</f>
        <v>0</v>
      </c>
      <c r="P40" s="53"/>
      <c r="Q40" s="54">
        <f>Q22*P40/1000</f>
        <v>0</v>
      </c>
      <c r="R40" s="53"/>
      <c r="S40" s="54">
        <f>S22*R40/1000</f>
        <v>0</v>
      </c>
      <c r="T40" s="53"/>
      <c r="U40" s="54">
        <v>0</v>
      </c>
      <c r="V40" s="53"/>
      <c r="W40" s="54">
        <v>0</v>
      </c>
      <c r="X40" s="53"/>
      <c r="Y40" s="54">
        <f>Y22*X40/1000</f>
        <v>0</v>
      </c>
      <c r="Z40" s="53">
        <v>13.49</v>
      </c>
      <c r="AA40" s="54">
        <v>1.1200000000000001</v>
      </c>
      <c r="AB40" s="53"/>
      <c r="AC40" s="54">
        <f>AC22*AB40/1000</f>
        <v>0</v>
      </c>
      <c r="AD40" s="53"/>
      <c r="AE40" s="54">
        <v>0</v>
      </c>
      <c r="AF40" s="53"/>
      <c r="AG40" s="54">
        <v>0</v>
      </c>
      <c r="AH40" s="55">
        <v>1.1200000000000001</v>
      </c>
      <c r="AI40" s="53">
        <v>135</v>
      </c>
      <c r="AJ40" s="56">
        <f>AH40*AI40</f>
        <v>151.20000000000002</v>
      </c>
      <c r="AK40" s="48">
        <f>(D40+F40+H40+L40+N40+P40+R40+T40+V40+X40+AB40+AD40+AF40+J40+Z40)/1000</f>
        <v>1.349E-2</v>
      </c>
      <c r="AL40" s="56">
        <f>AI40*AK40</f>
        <v>1.82115</v>
      </c>
      <c r="AM40" s="2"/>
    </row>
    <row r="41" spans="1:45" ht="24" customHeight="1" x14ac:dyDescent="0.35">
      <c r="A41" s="79" t="s">
        <v>83</v>
      </c>
      <c r="B41" s="52"/>
      <c r="C41" s="46"/>
      <c r="D41" s="53"/>
      <c r="E41" s="54"/>
      <c r="F41" s="53"/>
      <c r="G41" s="54"/>
      <c r="H41" s="53"/>
      <c r="I41" s="54"/>
      <c r="J41" s="53"/>
      <c r="K41" s="54"/>
      <c r="L41" s="53"/>
      <c r="M41" s="54"/>
      <c r="N41" s="53"/>
      <c r="O41" s="54"/>
      <c r="P41" s="53"/>
      <c r="Q41" s="54"/>
      <c r="R41" s="53">
        <v>8.01</v>
      </c>
      <c r="S41" s="54">
        <v>0.66500000000000004</v>
      </c>
      <c r="T41" s="53"/>
      <c r="U41" s="54"/>
      <c r="V41" s="53"/>
      <c r="W41" s="54"/>
      <c r="X41" s="53"/>
      <c r="Y41" s="54"/>
      <c r="Z41" s="53"/>
      <c r="AA41" s="54"/>
      <c r="AB41" s="53"/>
      <c r="AC41" s="54"/>
      <c r="AD41" s="53"/>
      <c r="AE41" s="54"/>
      <c r="AF41" s="53"/>
      <c r="AG41" s="54"/>
      <c r="AH41" s="55">
        <v>0.66500000000000004</v>
      </c>
      <c r="AI41" s="53">
        <v>159</v>
      </c>
      <c r="AJ41" s="56">
        <f>AH41*AI41</f>
        <v>105.735</v>
      </c>
      <c r="AK41" s="48">
        <v>7.0000000000000007E-2</v>
      </c>
      <c r="AL41" s="56">
        <v>11.2</v>
      </c>
      <c r="AM41" s="2"/>
    </row>
    <row r="42" spans="1:45" ht="24" customHeight="1" x14ac:dyDescent="0.35">
      <c r="A42" s="79" t="s">
        <v>149</v>
      </c>
      <c r="B42" s="52"/>
      <c r="C42" s="46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/>
      <c r="O42" s="54"/>
      <c r="P42" s="53"/>
      <c r="Q42" s="54"/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>
        <v>30</v>
      </c>
      <c r="AC42" s="54">
        <v>2.4900000000000002</v>
      </c>
      <c r="AD42" s="53"/>
      <c r="AE42" s="54"/>
      <c r="AF42" s="53"/>
      <c r="AG42" s="54"/>
      <c r="AH42" s="55">
        <v>2.4900000000000002</v>
      </c>
      <c r="AI42" s="53">
        <v>115</v>
      </c>
      <c r="AJ42" s="56">
        <f>AH42*AI42</f>
        <v>286.35000000000002</v>
      </c>
      <c r="AK42" s="48">
        <v>1.4999999999999999E-2</v>
      </c>
      <c r="AL42" s="56">
        <v>2.6</v>
      </c>
      <c r="AM42" s="2"/>
    </row>
    <row r="43" spans="1:45" ht="24" customHeight="1" x14ac:dyDescent="0.35">
      <c r="A43" s="79" t="s">
        <v>65</v>
      </c>
      <c r="B43" s="52"/>
      <c r="C43" s="46"/>
      <c r="D43" s="53"/>
      <c r="E43" s="54"/>
      <c r="F43" s="53"/>
      <c r="G43" s="54"/>
      <c r="H43" s="53"/>
      <c r="I43" s="54"/>
      <c r="J43" s="53"/>
      <c r="K43" s="54"/>
      <c r="L43" s="53"/>
      <c r="M43" s="54"/>
      <c r="N43" s="53">
        <v>5</v>
      </c>
      <c r="O43" s="54">
        <v>0.41499999999999998</v>
      </c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/>
      <c r="AG43" s="54"/>
      <c r="AH43" s="55">
        <v>0.41499999999999998</v>
      </c>
      <c r="AI43" s="53">
        <v>17</v>
      </c>
      <c r="AJ43" s="56">
        <f>AH43*AI43</f>
        <v>7.0549999999999997</v>
      </c>
      <c r="AK43" s="48">
        <v>5.0000000000000001E-3</v>
      </c>
      <c r="AL43" s="56">
        <v>7.0000000000000007E-2</v>
      </c>
      <c r="AM43" s="2"/>
    </row>
    <row r="44" spans="1:45" ht="21.75" customHeight="1" x14ac:dyDescent="0.35">
      <c r="A44" s="79" t="s">
        <v>52</v>
      </c>
      <c r="B44" s="52"/>
      <c r="C44" s="52" t="s">
        <v>30</v>
      </c>
      <c r="D44" s="53"/>
      <c r="E44" s="54">
        <f>H10*D44/1000</f>
        <v>0</v>
      </c>
      <c r="F44" s="53"/>
      <c r="G44" s="54">
        <f>G19*F44/1000</f>
        <v>0</v>
      </c>
      <c r="H44" s="53"/>
      <c r="I44" s="54">
        <f>I19*H44/1000</f>
        <v>0</v>
      </c>
      <c r="J44" s="53"/>
      <c r="K44" s="54">
        <f>K19*J44/1000</f>
        <v>0</v>
      </c>
      <c r="L44" s="53"/>
      <c r="M44" s="54">
        <f>M19*L44/1000</f>
        <v>0</v>
      </c>
      <c r="N44" s="53"/>
      <c r="O44" s="54">
        <f>O19*N44/1000</f>
        <v>0</v>
      </c>
      <c r="P44" s="53"/>
      <c r="Q44" s="54">
        <f>Q19*P44/1000</f>
        <v>0</v>
      </c>
      <c r="R44" s="53"/>
      <c r="S44" s="54">
        <f>S19*R44/1000</f>
        <v>0</v>
      </c>
      <c r="T44" s="53"/>
      <c r="U44" s="54">
        <f>U19*T44/1000</f>
        <v>0</v>
      </c>
      <c r="V44" s="53"/>
      <c r="W44" s="54">
        <f>W19*V44/1000</f>
        <v>0</v>
      </c>
      <c r="X44" s="53"/>
      <c r="Y44" s="54">
        <f>Y19*X44/1000</f>
        <v>0</v>
      </c>
      <c r="Z44" s="53"/>
      <c r="AA44" s="54">
        <f>AA19*Z44/1000</f>
        <v>0</v>
      </c>
      <c r="AB44" s="53"/>
      <c r="AC44" s="54">
        <f>AC19*AB44/1000</f>
        <v>0</v>
      </c>
      <c r="AD44" s="53">
        <v>0.5</v>
      </c>
      <c r="AE44" s="54">
        <f>AE19*AD44/1000</f>
        <v>4.1500000000000002E-2</v>
      </c>
      <c r="AF44" s="53"/>
      <c r="AG44" s="54">
        <f>AG19*AF44/1000</f>
        <v>0</v>
      </c>
      <c r="AH44" s="55">
        <f>(E44+G44+I44+M44+O44+Q44+S44+U44+W44+Y44+AC44+AE44+AG44+K44+AA44)</f>
        <v>4.1500000000000002E-2</v>
      </c>
      <c r="AI44" s="53">
        <v>450</v>
      </c>
      <c r="AJ44" s="56">
        <f>AH44*AI44</f>
        <v>18.675000000000001</v>
      </c>
      <c r="AK44" s="48">
        <f>(D44+F44+H44+L44+N44+P44+R44+T44+V44+X44+AB44+AD44+AF44+J44+Z44)/1000</f>
        <v>5.0000000000000001E-4</v>
      </c>
      <c r="AL44" s="56">
        <f>AI44*AK44</f>
        <v>0.22500000000000001</v>
      </c>
      <c r="AM44" s="2"/>
    </row>
    <row r="45" spans="1:45" ht="24.75" hidden="1" customHeight="1" x14ac:dyDescent="0.35">
      <c r="A45" s="51"/>
      <c r="B45" s="52"/>
      <c r="C45" s="52"/>
      <c r="D45" s="53"/>
      <c r="E45" s="54"/>
      <c r="F45" s="53"/>
      <c r="G45" s="54"/>
      <c r="H45" s="53"/>
      <c r="I45" s="54"/>
      <c r="J45" s="53"/>
      <c r="K45" s="54"/>
      <c r="L45" s="53"/>
      <c r="M45" s="54"/>
      <c r="N45" s="53"/>
      <c r="O45" s="54"/>
      <c r="P45" s="53"/>
      <c r="Q45" s="54"/>
      <c r="R45" s="53"/>
      <c r="S45" s="54"/>
      <c r="T45" s="53"/>
      <c r="U45" s="54"/>
      <c r="V45" s="53"/>
      <c r="W45" s="54"/>
      <c r="X45" s="53"/>
      <c r="Y45" s="54"/>
      <c r="Z45" s="53"/>
      <c r="AA45" s="54"/>
      <c r="AB45" s="53"/>
      <c r="AC45" s="54"/>
      <c r="AD45" s="53"/>
      <c r="AE45" s="54"/>
      <c r="AF45" s="53"/>
      <c r="AG45" s="54"/>
      <c r="AH45" s="55"/>
      <c r="AI45" s="53"/>
      <c r="AJ45" s="56"/>
      <c r="AK45" s="2"/>
      <c r="AL45" s="2"/>
      <c r="AM45" s="2"/>
      <c r="AN45" s="2"/>
      <c r="AO45" s="25"/>
      <c r="AP45" s="25"/>
      <c r="AQ45" s="25"/>
      <c r="AR45" s="25"/>
      <c r="AS45" s="2"/>
    </row>
    <row r="46" spans="1:45" ht="24.75" customHeight="1" x14ac:dyDescent="0.35">
      <c r="A46" s="144"/>
      <c r="B46" s="25"/>
      <c r="C46" s="25"/>
      <c r="D46" s="142"/>
      <c r="E46" s="132"/>
      <c r="F46" s="142"/>
      <c r="G46" s="132"/>
      <c r="H46" s="142"/>
      <c r="I46" s="132"/>
      <c r="J46" s="142"/>
      <c r="K46" s="132"/>
      <c r="L46" s="142"/>
      <c r="M46" s="132"/>
      <c r="N46" s="142"/>
      <c r="O46" s="132"/>
      <c r="P46" s="142"/>
      <c r="Q46" s="132"/>
      <c r="R46" s="142"/>
      <c r="S46" s="132"/>
      <c r="T46" s="142"/>
      <c r="U46" s="132"/>
      <c r="V46" s="142"/>
      <c r="W46" s="132"/>
      <c r="X46" s="142"/>
      <c r="Y46" s="132"/>
      <c r="Z46" s="142"/>
      <c r="AA46" s="132"/>
      <c r="AB46" s="142"/>
      <c r="AC46" s="132"/>
      <c r="AD46" s="142"/>
      <c r="AE46" s="132"/>
      <c r="AF46" s="142"/>
      <c r="AG46" s="132"/>
      <c r="AH46" s="143"/>
      <c r="AI46" s="142"/>
      <c r="AJ46" s="131"/>
      <c r="AK46" s="2"/>
      <c r="AL46" s="2"/>
      <c r="AM46" s="2"/>
      <c r="AN46" s="2"/>
      <c r="AO46" s="25"/>
      <c r="AP46" s="25"/>
      <c r="AQ46" s="25"/>
      <c r="AR46" s="25"/>
      <c r="AS46" s="2"/>
    </row>
    <row r="48" spans="1:45" ht="10.5" customHeight="1" x14ac:dyDescent="0.25"/>
    <row r="49" ht="50.25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idden="1" x14ac:dyDescent="0.25"/>
    <row r="66" spans="1:35" hidden="1" x14ac:dyDescent="0.25"/>
    <row r="67" spans="1:35" ht="39" customHeight="1" x14ac:dyDescent="0.7">
      <c r="A67" s="58" t="s">
        <v>32</v>
      </c>
      <c r="F67" s="69" t="s">
        <v>79</v>
      </c>
      <c r="Q67" s="58" t="s">
        <v>33</v>
      </c>
      <c r="X67" s="69" t="s">
        <v>148</v>
      </c>
      <c r="AA67" s="58"/>
      <c r="AI67" s="69"/>
    </row>
  </sheetData>
  <mergeCells count="77"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  <mergeCell ref="N17:O17"/>
    <mergeCell ref="A15:B16"/>
    <mergeCell ref="C15:C18"/>
    <mergeCell ref="D16:M16"/>
    <mergeCell ref="N16:O16"/>
    <mergeCell ref="P16:AC16"/>
    <mergeCell ref="AD17:AE17"/>
    <mergeCell ref="P17:Q17"/>
    <mergeCell ref="R17:S17"/>
    <mergeCell ref="T17:U17"/>
    <mergeCell ref="V17:W17"/>
    <mergeCell ref="H14:L14"/>
    <mergeCell ref="M14:N14"/>
    <mergeCell ref="O14:P14"/>
    <mergeCell ref="Q14:R14"/>
    <mergeCell ref="Z17:AA17"/>
    <mergeCell ref="AB17:AC17"/>
    <mergeCell ref="X17:Y17"/>
    <mergeCell ref="C13:E13"/>
    <mergeCell ref="F13:G13"/>
    <mergeCell ref="H13:L13"/>
    <mergeCell ref="M13:N13"/>
    <mergeCell ref="O13:P13"/>
    <mergeCell ref="Q13:R13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H11:L11"/>
    <mergeCell ref="F9:G9"/>
    <mergeCell ref="H9:L9"/>
    <mergeCell ref="M9:N9"/>
    <mergeCell ref="O9:P9"/>
    <mergeCell ref="Q11:R11"/>
    <mergeCell ref="T11:AD12"/>
    <mergeCell ref="M11:N11"/>
    <mergeCell ref="O11:P11"/>
    <mergeCell ref="Q9:R9"/>
    <mergeCell ref="T9:AF10"/>
    <mergeCell ref="AJ9:AK10"/>
    <mergeCell ref="C10:E10"/>
    <mergeCell ref="F10:G10"/>
    <mergeCell ref="H10:L10"/>
    <mergeCell ref="M10:N10"/>
    <mergeCell ref="O10:P10"/>
    <mergeCell ref="Q10:R10"/>
    <mergeCell ref="C9:E9"/>
    <mergeCell ref="AJ8:AK8"/>
    <mergeCell ref="A7:E7"/>
    <mergeCell ref="F7:G8"/>
    <mergeCell ref="H7:L8"/>
    <mergeCell ref="M7:N8"/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2" max="16383" man="1"/>
  </rowBreaks>
  <colBreaks count="2" manualBreakCount="2">
    <brk id="19" max="1048575" man="1"/>
    <brk id="3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5"/>
  <sheetViews>
    <sheetView showGridLines="0" view="pageBreakPreview" zoomScale="60" zoomScaleNormal="50" zoomScalePageLayoutView="44" workbookViewId="0">
      <selection activeCell="A43" sqref="A43:XFD43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77</v>
      </c>
      <c r="B2" s="89"/>
      <c r="C2" s="89"/>
      <c r="D2" s="60"/>
      <c r="E2" s="60"/>
      <c r="F2" s="60"/>
      <c r="G2" s="71" t="s">
        <v>147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146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145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144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45385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116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.75" thickBot="1" x14ac:dyDescent="0.4">
      <c r="A10" s="16" t="s">
        <v>143</v>
      </c>
      <c r="B10" s="17"/>
      <c r="C10" s="102">
        <v>107.4</v>
      </c>
      <c r="D10" s="102"/>
      <c r="E10" s="102"/>
      <c r="F10" s="103"/>
      <c r="G10" s="103"/>
      <c r="M10" s="103">
        <f>F10*H11</f>
        <v>0</v>
      </c>
      <c r="N10" s="103">
        <f>N9*M10/1000</f>
        <v>0</v>
      </c>
      <c r="O10" s="104">
        <f>AJ19</f>
        <v>5599.8912</v>
      </c>
      <c r="P10" s="104"/>
      <c r="Q10" s="105">
        <f>SUM(AL20)</f>
        <v>65.88107294117647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03">
        <v>85</v>
      </c>
      <c r="I11" s="103"/>
      <c r="J11" s="103"/>
      <c r="K11" s="103"/>
      <c r="L11" s="103"/>
      <c r="M11" s="112"/>
      <c r="N11" s="112"/>
      <c r="O11" s="112"/>
      <c r="P11" s="112"/>
      <c r="Q11" s="108"/>
      <c r="R11" s="108"/>
      <c r="S11" s="11"/>
      <c r="T11" s="109" t="s">
        <v>142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114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5599.8912</v>
      </c>
      <c r="P14" s="119"/>
      <c r="Q14" s="120">
        <f>SUM(AL20)</f>
        <v>65.88107294117647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 t="s">
        <v>113</v>
      </c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27" t="s">
        <v>141</v>
      </c>
      <c r="E17" s="127"/>
      <c r="F17" s="121" t="s">
        <v>140</v>
      </c>
      <c r="G17" s="121"/>
      <c r="H17" s="121" t="s">
        <v>139</v>
      </c>
      <c r="I17" s="121"/>
      <c r="J17" s="121"/>
      <c r="K17" s="121"/>
      <c r="L17" s="121"/>
      <c r="M17" s="121"/>
      <c r="N17" s="121" t="s">
        <v>138</v>
      </c>
      <c r="O17" s="121"/>
      <c r="P17" s="121"/>
      <c r="Q17" s="121"/>
      <c r="R17" s="121" t="s">
        <v>137</v>
      </c>
      <c r="S17" s="121"/>
      <c r="T17" s="121" t="s">
        <v>136</v>
      </c>
      <c r="U17" s="121"/>
      <c r="V17" s="121" t="s">
        <v>135</v>
      </c>
      <c r="W17" s="121"/>
      <c r="X17" s="121" t="s">
        <v>31</v>
      </c>
      <c r="Y17" s="121"/>
      <c r="Z17" s="121" t="s">
        <v>104</v>
      </c>
      <c r="AA17" s="121"/>
      <c r="AB17" s="121" t="s">
        <v>134</v>
      </c>
      <c r="AC17" s="121"/>
      <c r="AD17" s="121"/>
      <c r="AE17" s="121"/>
      <c r="AF17" s="121" t="s">
        <v>133</v>
      </c>
      <c r="AG17" s="121"/>
      <c r="AH17" s="65"/>
      <c r="AI17" s="66"/>
      <c r="AJ17" s="6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H11</f>
        <v>85</v>
      </c>
      <c r="F19" s="38"/>
      <c r="G19" s="38">
        <f>E19</f>
        <v>85</v>
      </c>
      <c r="H19" s="38"/>
      <c r="I19" s="38">
        <f>G19</f>
        <v>85</v>
      </c>
      <c r="J19" s="38"/>
      <c r="K19" s="38">
        <f>I19</f>
        <v>85</v>
      </c>
      <c r="L19" s="38"/>
      <c r="M19" s="38">
        <f>I19</f>
        <v>85</v>
      </c>
      <c r="N19" s="38"/>
      <c r="O19" s="38">
        <f>M19</f>
        <v>85</v>
      </c>
      <c r="P19" s="38"/>
      <c r="Q19" s="38">
        <f>H11</f>
        <v>85</v>
      </c>
      <c r="R19" s="38"/>
      <c r="S19" s="38">
        <f>Q19</f>
        <v>85</v>
      </c>
      <c r="T19" s="38"/>
      <c r="U19" s="38">
        <f>S19</f>
        <v>85</v>
      </c>
      <c r="V19" s="38"/>
      <c r="W19" s="38">
        <f>U19</f>
        <v>85</v>
      </c>
      <c r="X19" s="38"/>
      <c r="Y19" s="38">
        <f>W19</f>
        <v>85</v>
      </c>
      <c r="Z19" s="38"/>
      <c r="AA19" s="38">
        <f>W19</f>
        <v>85</v>
      </c>
      <c r="AB19" s="38"/>
      <c r="AC19" s="38">
        <f>Y19</f>
        <v>85</v>
      </c>
      <c r="AD19" s="38"/>
      <c r="AE19" s="38">
        <f>AC19</f>
        <v>85</v>
      </c>
      <c r="AF19" s="38"/>
      <c r="AG19" s="38">
        <f>AE19</f>
        <v>85</v>
      </c>
      <c r="AH19" s="38">
        <f>I19</f>
        <v>85</v>
      </c>
      <c r="AI19" s="38"/>
      <c r="AJ19" s="39">
        <f>SUM(AJ21:AJ44)</f>
        <v>5599.8912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180</v>
      </c>
      <c r="E20" s="43">
        <f>E19*D20/1000</f>
        <v>15.3</v>
      </c>
      <c r="F20" s="42">
        <v>35</v>
      </c>
      <c r="G20" s="43">
        <f>G19*F20/1000</f>
        <v>2.9750000000000001</v>
      </c>
      <c r="H20" s="42">
        <v>200</v>
      </c>
      <c r="I20" s="43">
        <f>I19*H20/1000</f>
        <v>17</v>
      </c>
      <c r="J20" s="42"/>
      <c r="K20" s="43">
        <f>K19*J20/1000</f>
        <v>0</v>
      </c>
      <c r="L20" s="42"/>
      <c r="M20" s="43">
        <f>M19*L20/1000</f>
        <v>0</v>
      </c>
      <c r="N20" s="42">
        <v>165</v>
      </c>
      <c r="O20" s="43">
        <f>O19*N20/1000</f>
        <v>14.025</v>
      </c>
      <c r="P20" s="42"/>
      <c r="Q20" s="43">
        <f>Q19*P20/1000</f>
        <v>0</v>
      </c>
      <c r="R20" s="42">
        <v>200</v>
      </c>
      <c r="S20" s="43">
        <f>S19*R20/1000</f>
        <v>17</v>
      </c>
      <c r="T20" s="42">
        <v>150</v>
      </c>
      <c r="U20" s="82">
        <f>U19*T20/1000</f>
        <v>12.75</v>
      </c>
      <c r="V20" s="42">
        <v>180</v>
      </c>
      <c r="W20" s="43">
        <f>W19*V20/1000</f>
        <v>15.3</v>
      </c>
      <c r="X20" s="42">
        <v>41.06</v>
      </c>
      <c r="Y20" s="43">
        <f>Y19*X20/1000</f>
        <v>3.4901000000000004</v>
      </c>
      <c r="Z20" s="42">
        <v>28.94</v>
      </c>
      <c r="AA20" s="43">
        <f>AA19*Z20/1000</f>
        <v>2.4599000000000002</v>
      </c>
      <c r="AB20" s="42">
        <v>60</v>
      </c>
      <c r="AC20" s="43">
        <f>AC19*AB20/1000</f>
        <v>5.0999999999999996</v>
      </c>
      <c r="AD20" s="42"/>
      <c r="AE20" s="43">
        <f>AE19*AD20/1000</f>
        <v>0</v>
      </c>
      <c r="AF20" s="42">
        <v>200</v>
      </c>
      <c r="AG20" s="43">
        <f>AG19*AF20/1000</f>
        <v>17</v>
      </c>
      <c r="AH20" s="44">
        <f>(E20+G20+I20+M20+O20+Q20+S20+U20+W20+Y20+AC20+AE20+AG20+K20+AA20)</f>
        <v>122.4</v>
      </c>
      <c r="AI20" s="42"/>
      <c r="AJ20" s="45"/>
      <c r="AK20" s="43">
        <f>AH20/AH19</f>
        <v>1.4400000000000002</v>
      </c>
      <c r="AL20" s="45">
        <f>AJ19/AH19</f>
        <v>65.88107294117647</v>
      </c>
      <c r="AM20" s="2"/>
    </row>
    <row r="21" spans="1:40" ht="53.25" customHeight="1" thickTop="1" x14ac:dyDescent="0.35">
      <c r="A21" s="81" t="s">
        <v>97</v>
      </c>
      <c r="B21" s="46"/>
      <c r="C21" s="46" t="s">
        <v>30</v>
      </c>
      <c r="D21" s="47">
        <v>75</v>
      </c>
      <c r="E21" s="48">
        <f>H11*D21/1000</f>
        <v>6.375</v>
      </c>
      <c r="F21" s="47"/>
      <c r="G21" s="48">
        <f>G19*F21/1000</f>
        <v>0</v>
      </c>
      <c r="H21" s="47">
        <v>50</v>
      </c>
      <c r="I21" s="48">
        <f>I19*H21/1000</f>
        <v>4.25</v>
      </c>
      <c r="J21" s="47"/>
      <c r="K21" s="48">
        <f>K19*J21/1000</f>
        <v>0</v>
      </c>
      <c r="L21" s="47"/>
      <c r="M21" s="48">
        <f>M19*L21/1000</f>
        <v>0</v>
      </c>
      <c r="N21" s="47">
        <v>169.07</v>
      </c>
      <c r="O21" s="48">
        <f>O19*N21/1000</f>
        <v>14.370949999999999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/>
      <c r="AE21" s="48">
        <f>AE19*AD21/1000</f>
        <v>0</v>
      </c>
      <c r="AF21" s="47"/>
      <c r="AG21" s="48">
        <f>AG19*AF21/1000</f>
        <v>0</v>
      </c>
      <c r="AH21" s="49">
        <f>(E21+G21+I21+M21+O21+Q21+S21+U21+W21+Y21+AC21+AE21+AG21+K21+AA21)</f>
        <v>24.995950000000001</v>
      </c>
      <c r="AI21" s="47">
        <v>52</v>
      </c>
      <c r="AJ21" s="50">
        <f>AH21*AI21</f>
        <v>1299.7894000000001</v>
      </c>
      <c r="AK21" s="48">
        <f>(D21+F21+H21+L21+N21+P21+R21+T21+V21+X21+AB21+AD21+AF21+J21+Z21)/1000</f>
        <v>0.29407</v>
      </c>
      <c r="AL21" s="50">
        <f>AI21*AK21</f>
        <v>15.291639999999999</v>
      </c>
      <c r="AM21" s="2"/>
    </row>
    <row r="22" spans="1:40" ht="27" customHeight="1" x14ac:dyDescent="0.35">
      <c r="A22" s="79" t="s">
        <v>100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/>
      <c r="S22" s="54">
        <v>0</v>
      </c>
      <c r="T22" s="53"/>
      <c r="U22" s="54">
        <v>0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 t="s">
        <v>132</v>
      </c>
      <c r="AC22" s="54">
        <v>7</v>
      </c>
      <c r="AD22" s="53"/>
      <c r="AE22" s="54">
        <v>0</v>
      </c>
      <c r="AF22" s="53"/>
      <c r="AG22" s="134">
        <v>0</v>
      </c>
      <c r="AH22" s="55">
        <v>7</v>
      </c>
      <c r="AI22" s="133">
        <v>8</v>
      </c>
      <c r="AJ22" s="56">
        <f>AH22*AI22</f>
        <v>56</v>
      </c>
      <c r="AK22" s="48">
        <v>0.04</v>
      </c>
      <c r="AL22" s="56">
        <f>AI22*AK22</f>
        <v>0.32</v>
      </c>
      <c r="AM22" s="2"/>
    </row>
    <row r="23" spans="1:40" ht="44.25" customHeight="1" x14ac:dyDescent="0.35">
      <c r="A23" s="80" t="s">
        <v>131</v>
      </c>
      <c r="B23" s="52"/>
      <c r="C23" s="52" t="s">
        <v>30</v>
      </c>
      <c r="D23" s="53">
        <v>2</v>
      </c>
      <c r="E23" s="54">
        <f>H11*D23/1000</f>
        <v>0.17</v>
      </c>
      <c r="F23" s="53"/>
      <c r="G23" s="54">
        <f>G19*F23/1000</f>
        <v>0</v>
      </c>
      <c r="H23" s="53"/>
      <c r="I23" s="54">
        <f>I19*H23/1000</f>
        <v>0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>
        <v>3</v>
      </c>
      <c r="AC23" s="54">
        <f>AC19*AB23/1000</f>
        <v>0.255</v>
      </c>
      <c r="AD23" s="53"/>
      <c r="AE23" s="54">
        <f>AE19*AD23/1000</f>
        <v>0</v>
      </c>
      <c r="AF23" s="53"/>
      <c r="AG23" s="54">
        <f>AG19*AF23/1000</f>
        <v>0</v>
      </c>
      <c r="AH23" s="55">
        <f>(E23+G23+I23+M23+O23+Q23+S23+U23+W23+Y23+AC23+AE23+AG23+K23+AA23)</f>
        <v>0.42500000000000004</v>
      </c>
      <c r="AI23" s="53">
        <v>500</v>
      </c>
      <c r="AJ23" s="56">
        <f>AH23*AI23</f>
        <v>212.50000000000003</v>
      </c>
      <c r="AK23" s="48">
        <f>(D23+F23+H23+L23+N23+P23+R23+T23+V23+X23+AB23+AD23+AF23+J23+Z23)/1000</f>
        <v>5.0000000000000001E-3</v>
      </c>
      <c r="AL23" s="56">
        <f>AI23*AK23</f>
        <v>2.5</v>
      </c>
      <c r="AM23" s="2"/>
    </row>
    <row r="24" spans="1:40" ht="22.5" customHeight="1" x14ac:dyDescent="0.35">
      <c r="A24" s="79" t="s">
        <v>53</v>
      </c>
      <c r="B24" s="52"/>
      <c r="C24" s="46" t="s">
        <v>30</v>
      </c>
      <c r="D24" s="53">
        <v>2</v>
      </c>
      <c r="E24" s="54">
        <f>H11*D24/1000</f>
        <v>0.17</v>
      </c>
      <c r="F24" s="53"/>
      <c r="G24" s="54">
        <f>G19*F24/1000</f>
        <v>0</v>
      </c>
      <c r="H24" s="53">
        <v>11</v>
      </c>
      <c r="I24" s="54">
        <f>I19*H24/1000</f>
        <v>0.93500000000000005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/>
      <c r="S24" s="54">
        <f>S19*R24/1000</f>
        <v>0</v>
      </c>
      <c r="T24" s="53"/>
      <c r="U24" s="54">
        <f>U19*T24/1000</f>
        <v>0</v>
      </c>
      <c r="V24" s="53">
        <v>7.2</v>
      </c>
      <c r="W24" s="54">
        <f>W19*V24/1000</f>
        <v>0.61199999999999999</v>
      </c>
      <c r="X24" s="53"/>
      <c r="Y24" s="54">
        <f>Y19*X24/1000</f>
        <v>0</v>
      </c>
      <c r="Z24" s="53"/>
      <c r="AA24" s="54">
        <f>AA19*Z24/1000</f>
        <v>0</v>
      </c>
      <c r="AB24" s="53">
        <v>2</v>
      </c>
      <c r="AC24" s="54">
        <f>AC19*AB24/1000</f>
        <v>0.17</v>
      </c>
      <c r="AD24" s="53"/>
      <c r="AE24" s="54">
        <f>AE19*AD24/1000</f>
        <v>0</v>
      </c>
      <c r="AF24" s="53">
        <v>11</v>
      </c>
      <c r="AG24" s="54">
        <f>AG19*AF24/1000</f>
        <v>0.93500000000000005</v>
      </c>
      <c r="AH24" s="55">
        <f>(E24+G24+I24+M24+O24+Q24+S24+U24+W24+Y24+AC24+AE24+AG24+K24+AA24)</f>
        <v>2.8220000000000001</v>
      </c>
      <c r="AI24" s="53">
        <v>65</v>
      </c>
      <c r="AJ24" s="56">
        <f>AH24*AI24</f>
        <v>183.43</v>
      </c>
      <c r="AK24" s="48">
        <f>(D24+F24+H24+L24+N24+P24+R24+T24+V24+X24+AB24+AD24+AF24+J24+Z24)/1000</f>
        <v>3.32E-2</v>
      </c>
      <c r="AL24" s="56">
        <f>AI24*AK24</f>
        <v>2.1579999999999999</v>
      </c>
      <c r="AM24" s="2"/>
    </row>
    <row r="25" spans="1:40" ht="39.75" customHeight="1" x14ac:dyDescent="0.35">
      <c r="A25" s="80" t="s">
        <v>130</v>
      </c>
      <c r="B25" s="52"/>
      <c r="C25" s="52" t="s">
        <v>30</v>
      </c>
      <c r="D25" s="53"/>
      <c r="E25" s="54">
        <f>H11*D25/1000</f>
        <v>0</v>
      </c>
      <c r="F25" s="53">
        <v>20</v>
      </c>
      <c r="G25" s="54">
        <f>G19*F25/1000</f>
        <v>1.7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/>
      <c r="Q25" s="54">
        <f>Q19*P25/1000</f>
        <v>0</v>
      </c>
      <c r="R25" s="53"/>
      <c r="S25" s="54">
        <f>S19*R25/1000</f>
        <v>0</v>
      </c>
      <c r="T25" s="53"/>
      <c r="U25" s="54">
        <f>U19*T25/1000</f>
        <v>0</v>
      </c>
      <c r="V25" s="53"/>
      <c r="W25" s="54">
        <f>W19*V25/1000</f>
        <v>0</v>
      </c>
      <c r="X25" s="53">
        <v>41.06</v>
      </c>
      <c r="Y25" s="54">
        <f>Y19*X25/1000</f>
        <v>3.4901000000000004</v>
      </c>
      <c r="Z25" s="53"/>
      <c r="AA25" s="54">
        <f>AA19*Z25/1000</f>
        <v>0</v>
      </c>
      <c r="AB25" s="53"/>
      <c r="AC25" s="54">
        <f>AC19*AB25/1000</f>
        <v>0</v>
      </c>
      <c r="AD25" s="53"/>
      <c r="AE25" s="54">
        <f>AE19*AD25/1000</f>
        <v>0</v>
      </c>
      <c r="AF25" s="53"/>
      <c r="AG25" s="54">
        <f>AG19*AF25/1000</f>
        <v>0</v>
      </c>
      <c r="AH25" s="55">
        <f>(E25+G25+I25+M25+O25+Q25+S25+U25+W25+Y25+AC25+AE25+AG25+K25+AA25)</f>
        <v>5.1901000000000002</v>
      </c>
      <c r="AI25" s="53">
        <v>26</v>
      </c>
      <c r="AJ25" s="56">
        <f>AH25*AI25</f>
        <v>134.9426</v>
      </c>
      <c r="AK25" s="48">
        <f>(D25+F25+H25+L25+N25+P25+R25+T25+V25+X25+AB25+AD25+AF25+J25+Z25)/1000</f>
        <v>6.1060000000000003E-2</v>
      </c>
      <c r="AL25" s="56">
        <f>AI25*AK25</f>
        <v>1.5875600000000001</v>
      </c>
      <c r="AM25" s="2"/>
    </row>
    <row r="26" spans="1:40" ht="75" customHeight="1" x14ac:dyDescent="0.35">
      <c r="A26" s="80" t="s">
        <v>129</v>
      </c>
      <c r="B26" s="52"/>
      <c r="C26" s="46" t="s">
        <v>30</v>
      </c>
      <c r="D26" s="53"/>
      <c r="E26" s="54">
        <f>H11*D26/1000</f>
        <v>0</v>
      </c>
      <c r="F26" s="53"/>
      <c r="G26" s="54">
        <f>G19*F26/1000</f>
        <v>0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/>
      <c r="S26" s="54">
        <f>S19*R26/1000</f>
        <v>0</v>
      </c>
      <c r="T26" s="53"/>
      <c r="U26" s="54">
        <f>U19*T26/1000</f>
        <v>0</v>
      </c>
      <c r="V26" s="53"/>
      <c r="W26" s="54">
        <f>W19*V26/1000</f>
        <v>0</v>
      </c>
      <c r="X26" s="53"/>
      <c r="Y26" s="54">
        <f>Y19*X26/1000</f>
        <v>0</v>
      </c>
      <c r="Z26" s="53">
        <v>28.94</v>
      </c>
      <c r="AA26" s="54">
        <f>AA19*Z26/1000</f>
        <v>2.4599000000000002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2.4599000000000002</v>
      </c>
      <c r="AI26" s="57">
        <v>28</v>
      </c>
      <c r="AJ26" s="56">
        <f>AH26*AI26</f>
        <v>68.877200000000002</v>
      </c>
      <c r="AK26" s="48">
        <f>(D26+F26+H26+L26+N26+P26+R26+T26+V26+X26+AB26+AD26+AF26+J26+Z26)/1000</f>
        <v>2.894E-2</v>
      </c>
      <c r="AL26" s="56">
        <f>AI26*AK26</f>
        <v>0.81032000000000004</v>
      </c>
      <c r="AM26" s="2"/>
    </row>
    <row r="27" spans="1:40" ht="23.25" customHeight="1" x14ac:dyDescent="0.35">
      <c r="A27" s="79" t="s">
        <v>128</v>
      </c>
      <c r="B27" s="52"/>
      <c r="C27" s="46" t="s">
        <v>30</v>
      </c>
      <c r="D27" s="53"/>
      <c r="E27" s="54">
        <f>H11*D27/1000</f>
        <v>0</v>
      </c>
      <c r="F27" s="53"/>
      <c r="G27" s="54">
        <f>G19*F27/1000</f>
        <v>0</v>
      </c>
      <c r="H27" s="53">
        <v>0.5</v>
      </c>
      <c r="I27" s="54">
        <f>I19*H27/1000</f>
        <v>4.2500000000000003E-2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/>
      <c r="AA27" s="54">
        <f>AA19*Z27/1000</f>
        <v>0</v>
      </c>
      <c r="AB27" s="53"/>
      <c r="AC27" s="54">
        <f>AC19*AB27/1000</f>
        <v>0</v>
      </c>
      <c r="AD27" s="53"/>
      <c r="AE27" s="54">
        <f>AE19*AD27/1000</f>
        <v>0</v>
      </c>
      <c r="AF27" s="53">
        <v>0.5</v>
      </c>
      <c r="AG27" s="54">
        <f>AG19*AF27/1000</f>
        <v>4.2500000000000003E-2</v>
      </c>
      <c r="AH27" s="55">
        <f>(E27+G27+I27+M27+O27+Q27+S27+U27+W27+Y27+AC27+AE27+AG27+K27+AA27)</f>
        <v>8.5000000000000006E-2</v>
      </c>
      <c r="AI27" s="53">
        <v>450</v>
      </c>
      <c r="AJ27" s="56">
        <f>AH27*AI27</f>
        <v>38.25</v>
      </c>
      <c r="AK27" s="48">
        <f>(D27+F27+H27+L27+N27+P27+R27+T27+V27+X27+AB27+AD27+AF27+J27+Z27)/1000</f>
        <v>1E-3</v>
      </c>
      <c r="AL27" s="56">
        <f>AI27*AK27</f>
        <v>0.45</v>
      </c>
      <c r="AM27" s="2"/>
    </row>
    <row r="28" spans="1:40" ht="25.5" customHeight="1" x14ac:dyDescent="0.35">
      <c r="A28" s="79" t="s">
        <v>55</v>
      </c>
      <c r="B28" s="52"/>
      <c r="C28" s="46" t="s">
        <v>30</v>
      </c>
      <c r="D28" s="53"/>
      <c r="E28" s="54">
        <f>H11*D28/1000</f>
        <v>0</v>
      </c>
      <c r="F28" s="53"/>
      <c r="G28" s="54">
        <f>G19*F28/1000</f>
        <v>0</v>
      </c>
      <c r="H28" s="53"/>
      <c r="I28" s="54">
        <f>I19*H28/1000</f>
        <v>0</v>
      </c>
      <c r="J28" s="53"/>
      <c r="K28" s="54">
        <f>K19*J28/1000</f>
        <v>0</v>
      </c>
      <c r="L28" s="53"/>
      <c r="M28" s="54">
        <f>M19*L28/1000</f>
        <v>0</v>
      </c>
      <c r="N28" s="53"/>
      <c r="O28" s="54">
        <f>O19*N28/1000</f>
        <v>0</v>
      </c>
      <c r="P28" s="53"/>
      <c r="Q28" s="54">
        <f>Q19*P28/1000</f>
        <v>0</v>
      </c>
      <c r="R28" s="53">
        <v>100</v>
      </c>
      <c r="S28" s="54">
        <f>S19*R28/1000</f>
        <v>8.5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AF28*AG19/1000</f>
        <v>0</v>
      </c>
      <c r="AH28" s="55">
        <f>(E28+G28+I28+M28+O28+Q28+S28+U28+W28+Y28+AC28+AE28+AG28+K28+AA28)</f>
        <v>8.5</v>
      </c>
      <c r="AI28" s="53">
        <v>35</v>
      </c>
      <c r="AJ28" s="56">
        <f>AH28*AI28</f>
        <v>297.5</v>
      </c>
      <c r="AK28" s="48">
        <f>(D28+F28+H28+L28+N28+P28+R28+T28+V28+X28+AB28+AD28+AF28+J28+Z28)/1000</f>
        <v>0.1</v>
      </c>
      <c r="AL28" s="56">
        <f>AI28*AK28</f>
        <v>3.5</v>
      </c>
      <c r="AM28" s="2"/>
    </row>
    <row r="29" spans="1:40" ht="24" customHeight="1" x14ac:dyDescent="0.35">
      <c r="A29" s="79" t="s">
        <v>127</v>
      </c>
      <c r="B29" s="52"/>
      <c r="C29" s="46" t="s">
        <v>30</v>
      </c>
      <c r="D29" s="53"/>
      <c r="E29" s="54">
        <f>H11*D29/1000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/>
      <c r="M29" s="54">
        <f>M19*L29/1000</f>
        <v>0</v>
      </c>
      <c r="N29" s="53"/>
      <c r="O29" s="54">
        <f>O19*N29/1000</f>
        <v>0</v>
      </c>
      <c r="P29" s="53"/>
      <c r="Q29" s="54">
        <f>Q19*P29/1000</f>
        <v>0</v>
      </c>
      <c r="R29" s="53">
        <v>4</v>
      </c>
      <c r="S29" s="54">
        <f>S19*R29/1000</f>
        <v>0.34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0.34</v>
      </c>
      <c r="AI29" s="53">
        <v>70</v>
      </c>
      <c r="AJ29" s="56">
        <f>AH29*AI29</f>
        <v>23.8</v>
      </c>
      <c r="AK29" s="48">
        <f>(D29+F29+H29+L29+N29+P29+R29+T29+V29+X29+AB29+AD29+AF29+J29+Z29)/1000</f>
        <v>4.0000000000000001E-3</v>
      </c>
      <c r="AL29" s="56">
        <f>AI29*AK29</f>
        <v>0.28000000000000003</v>
      </c>
      <c r="AM29" s="2"/>
    </row>
    <row r="30" spans="1:40" ht="27" customHeight="1" x14ac:dyDescent="0.35">
      <c r="A30" s="79" t="s">
        <v>57</v>
      </c>
      <c r="B30" s="52"/>
      <c r="C30" s="52" t="s">
        <v>30</v>
      </c>
      <c r="D30" s="53"/>
      <c r="E30" s="54">
        <f>H11*D30/1000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/>
      <c r="M30" s="54">
        <f>M19*L30/1000</f>
        <v>0</v>
      </c>
      <c r="N30" s="53"/>
      <c r="O30" s="54">
        <f>O19*N30/1000</f>
        <v>0</v>
      </c>
      <c r="P30" s="53"/>
      <c r="Q30" s="54">
        <f>Q19*P30/1000</f>
        <v>0</v>
      </c>
      <c r="R30" s="53">
        <v>13.3</v>
      </c>
      <c r="S30" s="54">
        <f>S19*R30/1000</f>
        <v>1.1305000000000001</v>
      </c>
      <c r="T30" s="53">
        <v>10</v>
      </c>
      <c r="U30" s="54">
        <f>U19*T30/1000</f>
        <v>0.85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>
        <v>0.8</v>
      </c>
      <c r="AC30" s="54">
        <f>AC19*AB30/1000</f>
        <v>6.8000000000000005E-2</v>
      </c>
      <c r="AD30" s="53"/>
      <c r="AE30" s="54">
        <f>AE19*AD30/1000</f>
        <v>0</v>
      </c>
      <c r="AF30" s="53"/>
      <c r="AG30" s="54">
        <f>AG19*AF30/1000</f>
        <v>0</v>
      </c>
      <c r="AH30" s="55">
        <f>(E30+G30+I30+M30+O30+Q30+S30+U30+W30+Y30+AC30+AE30+AG30+K30+AA30)</f>
        <v>2.0485000000000002</v>
      </c>
      <c r="AI30" s="53">
        <v>43</v>
      </c>
      <c r="AJ30" s="56">
        <f>AH30*AI30</f>
        <v>88.08550000000001</v>
      </c>
      <c r="AK30" s="48">
        <f>(D30+F30+H30+L30+N30+P30+R30+T30+V30+X30+AB30+AD30+AF30+J30+Z30)/1000</f>
        <v>2.41E-2</v>
      </c>
      <c r="AL30" s="56">
        <f>AI30*AK30</f>
        <v>1.0363</v>
      </c>
      <c r="AM30" s="2"/>
    </row>
    <row r="31" spans="1:40" ht="23.25" customHeight="1" x14ac:dyDescent="0.35">
      <c r="A31" s="79" t="s">
        <v>48</v>
      </c>
      <c r="B31" s="52"/>
      <c r="C31" s="46" t="s">
        <v>30</v>
      </c>
      <c r="D31" s="53"/>
      <c r="E31" s="54">
        <f>H11*D31/1000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/>
      <c r="M31" s="54">
        <f>M19*L31/1000</f>
        <v>0</v>
      </c>
      <c r="N31" s="53"/>
      <c r="O31" s="54">
        <f>O19*N31/1000</f>
        <v>0</v>
      </c>
      <c r="P31" s="53"/>
      <c r="Q31" s="54">
        <f>Q19*P31/1000</f>
        <v>0</v>
      </c>
      <c r="R31" s="53">
        <v>9.6</v>
      </c>
      <c r="S31" s="54">
        <f>S19*R31/1000</f>
        <v>0.81599999999999995</v>
      </c>
      <c r="T31" s="53">
        <v>8</v>
      </c>
      <c r="U31" s="54">
        <f>U19*T31/1000</f>
        <v>0.68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>
        <v>1.2</v>
      </c>
      <c r="AC31" s="54">
        <f>AC19*AB31/1000</f>
        <v>0.10199999999999999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1.5980000000000001</v>
      </c>
      <c r="AI31" s="53">
        <v>35</v>
      </c>
      <c r="AJ31" s="56">
        <f>AH31*AI31</f>
        <v>55.93</v>
      </c>
      <c r="AK31" s="48">
        <f>(D31+F31+H31+L31+N31+P31+R31+T31+V31+X31+AB31+AD31+AF31+J31+Z31)/1000</f>
        <v>1.8800000000000001E-2</v>
      </c>
      <c r="AL31" s="56">
        <f>AI31*AK31</f>
        <v>0.65800000000000003</v>
      </c>
      <c r="AM31" s="2"/>
    </row>
    <row r="32" spans="1:40" ht="45" customHeight="1" x14ac:dyDescent="0.35">
      <c r="A32" s="80" t="s">
        <v>92</v>
      </c>
      <c r="B32" s="52"/>
      <c r="C32" s="46" t="s">
        <v>30</v>
      </c>
      <c r="D32" s="53"/>
      <c r="E32" s="54">
        <f>H11*D32/1000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/>
      <c r="Q32" s="54">
        <f>Q19*P32/1000</f>
        <v>0</v>
      </c>
      <c r="R32" s="53">
        <v>2</v>
      </c>
      <c r="S32" s="54">
        <f>S19*R32/1000</f>
        <v>0.17</v>
      </c>
      <c r="T32" s="53">
        <v>3</v>
      </c>
      <c r="U32" s="54">
        <f>U19*T32/1000</f>
        <v>0.255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>
        <v>1.9</v>
      </c>
      <c r="AC32" s="54">
        <f>AC19*AB32/1000</f>
        <v>0.1615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0.58650000000000002</v>
      </c>
      <c r="AI32" s="53">
        <v>117</v>
      </c>
      <c r="AJ32" s="56">
        <f>AH32*AI32</f>
        <v>68.620500000000007</v>
      </c>
      <c r="AK32" s="48">
        <f>(D32+F32+H32+L32+N32+P32+R32+T32+V32+X32+AB32+AD32+AF32+J32+Z32)/1000</f>
        <v>6.9000000000000008E-3</v>
      </c>
      <c r="AL32" s="56">
        <f>AI32*AK32</f>
        <v>0.80730000000000013</v>
      </c>
      <c r="AM32" s="2"/>
    </row>
    <row r="33" spans="1:39" ht="63" customHeight="1" x14ac:dyDescent="0.35">
      <c r="A33" s="80" t="s">
        <v>126</v>
      </c>
      <c r="B33" s="52"/>
      <c r="C33" s="52" t="s">
        <v>30</v>
      </c>
      <c r="D33" s="53"/>
      <c r="E33" s="54">
        <f>H11*D33/1000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/>
      <c r="Q33" s="54">
        <f>Q19*P33/1000</f>
        <v>0</v>
      </c>
      <c r="R33" s="53"/>
      <c r="S33" s="54">
        <f>S19*R33/1000</f>
        <v>0</v>
      </c>
      <c r="T33" s="53">
        <v>67.319999999999993</v>
      </c>
      <c r="U33" s="54">
        <f>U19*T33/1000</f>
        <v>5.7222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5.7222</v>
      </c>
      <c r="AI33" s="53">
        <v>290</v>
      </c>
      <c r="AJ33" s="56">
        <f>AH33*AI33</f>
        <v>1659.4379999999999</v>
      </c>
      <c r="AK33" s="48">
        <f>(D33+F33+H33+L33+N33+P33+R33+T33+V33+X33+AB33+AD33+AF33+J33+Z33)/1000</f>
        <v>6.7319999999999991E-2</v>
      </c>
      <c r="AL33" s="56">
        <f>AI33*AK33</f>
        <v>19.522799999999997</v>
      </c>
      <c r="AM33" s="2"/>
    </row>
    <row r="34" spans="1:39" ht="23.25" customHeight="1" x14ac:dyDescent="0.35">
      <c r="A34" s="79" t="s">
        <v>125</v>
      </c>
      <c r="B34" s="52"/>
      <c r="C34" s="52" t="s">
        <v>30</v>
      </c>
      <c r="D34" s="53"/>
      <c r="E34" s="54">
        <f>H11*D34/1000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4"/>
      <c r="S34" s="54">
        <f>S19*R34/1000</f>
        <v>0</v>
      </c>
      <c r="T34" s="53"/>
      <c r="U34" s="54">
        <f>U19*T34/1000</f>
        <v>0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>
        <v>28.4</v>
      </c>
      <c r="AC34" s="54">
        <f>AC19*AB34/1000</f>
        <v>2.4140000000000001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2.4140000000000001</v>
      </c>
      <c r="AI34" s="53">
        <v>38</v>
      </c>
      <c r="AJ34" s="56">
        <f>AH34*AI34</f>
        <v>91.731999999999999</v>
      </c>
      <c r="AK34" s="48">
        <f>(D34+F34+H34+L34+N34+P34+R34+T34+V34+X34+AB34+AD34+AF34+J34+Z34)/1000</f>
        <v>2.8399999999999998E-2</v>
      </c>
      <c r="AL34" s="56">
        <f>AI34*AK34</f>
        <v>1.0791999999999999</v>
      </c>
      <c r="AM34" s="2"/>
    </row>
    <row r="35" spans="1:39" ht="23.25" customHeight="1" x14ac:dyDescent="0.35">
      <c r="A35" s="79" t="s">
        <v>124</v>
      </c>
      <c r="B35" s="52"/>
      <c r="C35" s="46"/>
      <c r="D35" s="53"/>
      <c r="E35" s="54"/>
      <c r="F35" s="53"/>
      <c r="G35" s="54"/>
      <c r="H35" s="53"/>
      <c r="I35" s="54"/>
      <c r="J35" s="53"/>
      <c r="K35" s="54"/>
      <c r="L35" s="53"/>
      <c r="M35" s="54"/>
      <c r="N35" s="53"/>
      <c r="O35" s="54"/>
      <c r="P35" s="53"/>
      <c r="Q35" s="54"/>
      <c r="R35" s="54"/>
      <c r="S35" s="54"/>
      <c r="T35" s="53"/>
      <c r="U35" s="54"/>
      <c r="V35" s="53">
        <v>4.76</v>
      </c>
      <c r="W35" s="54">
        <v>0.40500000000000003</v>
      </c>
      <c r="X35" s="53"/>
      <c r="Y35" s="54"/>
      <c r="Z35" s="53"/>
      <c r="AA35" s="54"/>
      <c r="AB35" s="53"/>
      <c r="AC35" s="54"/>
      <c r="AD35" s="53"/>
      <c r="AE35" s="54"/>
      <c r="AF35" s="53"/>
      <c r="AG35" s="54"/>
      <c r="AH35" s="55">
        <v>0.40500000000000003</v>
      </c>
      <c r="AI35" s="53">
        <v>135</v>
      </c>
      <c r="AJ35" s="56">
        <v>12.54</v>
      </c>
      <c r="AK35" s="48">
        <v>7.0000000000000001E-3</v>
      </c>
      <c r="AL35" s="56">
        <v>0.01</v>
      </c>
      <c r="AM35" s="2"/>
    </row>
    <row r="36" spans="1:39" ht="23.25" customHeight="1" x14ac:dyDescent="0.35">
      <c r="A36" s="79" t="s">
        <v>49</v>
      </c>
      <c r="B36" s="52"/>
      <c r="C36" s="46" t="s">
        <v>30</v>
      </c>
      <c r="D36" s="53"/>
      <c r="E36" s="54">
        <f>H11*D36/1000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>
        <v>2</v>
      </c>
      <c r="U36" s="54">
        <f>U19*T36/1000</f>
        <v>0.17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>
        <v>0.6</v>
      </c>
      <c r="AC36" s="54">
        <f>AC19*AB36/1000</f>
        <v>5.0999999999999997E-2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0.221</v>
      </c>
      <c r="AI36" s="53">
        <v>285</v>
      </c>
      <c r="AJ36" s="56">
        <f>AH36*AI36</f>
        <v>62.984999999999999</v>
      </c>
      <c r="AK36" s="48">
        <f>(D36+F36+H36+L36+N36+P36+R36+T36+V36+X36+AB36+AD36+AF36+J36+Z36)/1000</f>
        <v>2.5999999999999999E-3</v>
      </c>
      <c r="AL36" s="56">
        <f>AI36*AK36</f>
        <v>0.74099999999999999</v>
      </c>
      <c r="AM36" s="2"/>
    </row>
    <row r="37" spans="1:39" ht="24.75" customHeight="1" x14ac:dyDescent="0.35">
      <c r="A37" s="79" t="s">
        <v>56</v>
      </c>
      <c r="B37" s="52"/>
      <c r="C37" s="52" t="s">
        <v>30</v>
      </c>
      <c r="D37" s="53"/>
      <c r="E37" s="54">
        <f>H11*D37/1000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/>
      <c r="S37" s="54">
        <f>S19*R37/1000</f>
        <v>0</v>
      </c>
      <c r="T37" s="53">
        <v>35</v>
      </c>
      <c r="U37" s="54">
        <f>U19*T37/1000</f>
        <v>2.9750000000000001</v>
      </c>
      <c r="V37" s="53"/>
      <c r="W37" s="54">
        <f>W19*V37/1000</f>
        <v>0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/>
      <c r="AE37" s="54">
        <f>AE19*AD37/1000</f>
        <v>0</v>
      </c>
      <c r="AF37" s="53"/>
      <c r="AG37" s="54">
        <f>AG19*AF37/1000</f>
        <v>0</v>
      </c>
      <c r="AH37" s="55">
        <f>(E37+G37+I37+M37+O37+Q37+S37+U37+W37+Y37+AC37+AE37+AG37+K37+AA37)</f>
        <v>2.9750000000000001</v>
      </c>
      <c r="AI37" s="53">
        <v>90</v>
      </c>
      <c r="AJ37" s="56">
        <f>AH37*AI37</f>
        <v>267.75</v>
      </c>
      <c r="AK37" s="48">
        <f>(D37+F37+H37+L37+N37+P37+R37+T37+V37+X37+AB37+AD37+AF37+J37+Z37)/1000</f>
        <v>3.5000000000000003E-2</v>
      </c>
      <c r="AL37" s="56">
        <f>AI37*AK37</f>
        <v>3.1500000000000004</v>
      </c>
      <c r="AM37" s="2"/>
    </row>
    <row r="38" spans="1:39" ht="25.5" customHeight="1" x14ac:dyDescent="0.35">
      <c r="A38" s="79" t="s">
        <v>123</v>
      </c>
      <c r="B38" s="52"/>
      <c r="C38" s="46" t="s">
        <v>30</v>
      </c>
      <c r="D38" s="53"/>
      <c r="E38" s="54">
        <f>H11*D38/1000</f>
        <v>0</v>
      </c>
      <c r="F38" s="53"/>
      <c r="G38" s="54">
        <f>G19*F38/1000</f>
        <v>0</v>
      </c>
      <c r="H38" s="53"/>
      <c r="I38" s="54">
        <f>I19*H38/1000</f>
        <v>0</v>
      </c>
      <c r="J38" s="53"/>
      <c r="K38" s="54">
        <f>K19*J38/1000</f>
        <v>0</v>
      </c>
      <c r="L38" s="53"/>
      <c r="M38" s="54">
        <f>M19*L38/1000</f>
        <v>0</v>
      </c>
      <c r="N38" s="53"/>
      <c r="O38" s="54">
        <f>O19*N38/1000</f>
        <v>0</v>
      </c>
      <c r="P38" s="53"/>
      <c r="Q38" s="54">
        <f>Q19*P38/1000</f>
        <v>0</v>
      </c>
      <c r="R38" s="53"/>
      <c r="S38" s="54">
        <f>S19*R38/1000</f>
        <v>0</v>
      </c>
      <c r="T38" s="53"/>
      <c r="U38" s="54">
        <f>U19*T38/1000</f>
        <v>0</v>
      </c>
      <c r="V38" s="53">
        <v>19.72</v>
      </c>
      <c r="W38" s="54">
        <f>W19*V38/1000</f>
        <v>1.6761999999999999</v>
      </c>
      <c r="X38" s="53"/>
      <c r="Y38" s="54">
        <f>Y19*X38/1000</f>
        <v>0</v>
      </c>
      <c r="Z38" s="53"/>
      <c r="AA38" s="54">
        <f>AA19*Z38/1000</f>
        <v>0</v>
      </c>
      <c r="AB38" s="53"/>
      <c r="AC38" s="54">
        <f>AC19*AB38/1000</f>
        <v>0</v>
      </c>
      <c r="AD38" s="53"/>
      <c r="AE38" s="54">
        <f>AE19*AD38/1000</f>
        <v>0</v>
      </c>
      <c r="AF38" s="53"/>
      <c r="AG38" s="54">
        <f>AG19*AF38/1000</f>
        <v>0</v>
      </c>
      <c r="AH38" s="55">
        <f>(E38+G38+I38+M38+O38+Q38+S38+U38+W38+Y38+AC38+AE38+AG38+K38+AA38)</f>
        <v>1.6761999999999999</v>
      </c>
      <c r="AI38" s="53">
        <v>195</v>
      </c>
      <c r="AJ38" s="56">
        <f>AH38*AI38</f>
        <v>326.85899999999998</v>
      </c>
      <c r="AK38" s="48">
        <f>(D38+F38+H38+L38+N38+P38+R38+T38+V38+X38+AB38+AD38+AF38+J38+Z38)/1000</f>
        <v>1.9719999999999998E-2</v>
      </c>
      <c r="AL38" s="56">
        <f>AI38*AK38</f>
        <v>3.8453999999999997</v>
      </c>
      <c r="AM38" s="2"/>
    </row>
    <row r="39" spans="1:39" ht="25.5" customHeight="1" x14ac:dyDescent="0.35">
      <c r="A39" s="79" t="s">
        <v>60</v>
      </c>
      <c r="B39" s="52"/>
      <c r="C39" s="46"/>
      <c r="D39" s="53"/>
      <c r="E39" s="54"/>
      <c r="F39" s="53"/>
      <c r="G39" s="54"/>
      <c r="H39" s="53"/>
      <c r="I39" s="54"/>
      <c r="J39" s="53"/>
      <c r="K39" s="54"/>
      <c r="L39" s="53"/>
      <c r="M39" s="54"/>
      <c r="N39" s="53"/>
      <c r="O39" s="54"/>
      <c r="P39" s="53"/>
      <c r="Q39" s="54"/>
      <c r="R39" s="53"/>
      <c r="S39" s="54"/>
      <c r="T39" s="53"/>
      <c r="U39" s="54"/>
      <c r="V39" s="53">
        <v>0.27</v>
      </c>
      <c r="W39" s="54">
        <v>2.3E-2</v>
      </c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5">
        <v>2.3E-2</v>
      </c>
      <c r="AI39" s="53">
        <v>400</v>
      </c>
      <c r="AJ39" s="56">
        <v>3.21</v>
      </c>
      <c r="AK39" s="48">
        <v>1.7999999999999999E-2</v>
      </c>
      <c r="AL39" s="56">
        <v>0.02</v>
      </c>
      <c r="AM39" s="2"/>
    </row>
    <row r="40" spans="1:39" ht="24.75" customHeight="1" x14ac:dyDescent="0.35">
      <c r="A40" s="79" t="s">
        <v>67</v>
      </c>
      <c r="B40" s="52"/>
      <c r="C40" s="46" t="s">
        <v>30</v>
      </c>
      <c r="D40" s="53"/>
      <c r="E40" s="54">
        <v>0</v>
      </c>
      <c r="F40" s="53"/>
      <c r="G40" s="54">
        <v>0</v>
      </c>
      <c r="H40" s="53"/>
      <c r="I40" s="54">
        <v>0</v>
      </c>
      <c r="J40" s="53"/>
      <c r="K40" s="54">
        <v>0</v>
      </c>
      <c r="L40" s="53"/>
      <c r="M40" s="54">
        <f>L40*M19/1000</f>
        <v>0</v>
      </c>
      <c r="N40" s="53"/>
      <c r="O40" s="54">
        <v>0</v>
      </c>
      <c r="P40" s="53"/>
      <c r="Q40" s="54">
        <v>0</v>
      </c>
      <c r="R40" s="53"/>
      <c r="S40" s="54">
        <v>0</v>
      </c>
      <c r="T40" s="53"/>
      <c r="U40" s="54">
        <v>0</v>
      </c>
      <c r="V40" s="53"/>
      <c r="W40" s="54">
        <v>0</v>
      </c>
      <c r="X40" s="53"/>
      <c r="Y40" s="54">
        <v>0</v>
      </c>
      <c r="Z40" s="53"/>
      <c r="AA40" s="54">
        <v>0</v>
      </c>
      <c r="AB40" s="53">
        <v>35</v>
      </c>
      <c r="AC40" s="54">
        <v>2.9750000000000001</v>
      </c>
      <c r="AD40" s="53"/>
      <c r="AE40" s="54">
        <v>0</v>
      </c>
      <c r="AF40" s="53"/>
      <c r="AG40" s="54">
        <v>0</v>
      </c>
      <c r="AH40" s="55">
        <v>2.9750000000000001</v>
      </c>
      <c r="AI40" s="53">
        <v>41</v>
      </c>
      <c r="AJ40" s="56">
        <f>AH40*AI40</f>
        <v>121.97500000000001</v>
      </c>
      <c r="AK40" s="48">
        <v>2.1000000000000001E-2</v>
      </c>
      <c r="AL40" s="56">
        <f>AJ40/AH19</f>
        <v>1.4350000000000001</v>
      </c>
      <c r="AM40" s="2"/>
    </row>
    <row r="41" spans="1:39" ht="24.75" customHeight="1" x14ac:dyDescent="0.35">
      <c r="A41" s="79" t="s">
        <v>122</v>
      </c>
      <c r="B41" s="52"/>
      <c r="C41" s="46"/>
      <c r="D41" s="53">
        <v>12.21</v>
      </c>
      <c r="E41" s="54">
        <v>1.038</v>
      </c>
      <c r="F41" s="53"/>
      <c r="G41" s="54"/>
      <c r="H41" s="53"/>
      <c r="I41" s="54"/>
      <c r="J41" s="53"/>
      <c r="K41" s="54"/>
      <c r="L41" s="53"/>
      <c r="M41" s="54"/>
      <c r="N41" s="53"/>
      <c r="O41" s="54"/>
      <c r="P41" s="53"/>
      <c r="Q41" s="54"/>
      <c r="R41" s="53"/>
      <c r="S41" s="54"/>
      <c r="T41" s="53"/>
      <c r="U41" s="54"/>
      <c r="V41" s="53"/>
      <c r="W41" s="54"/>
      <c r="X41" s="53"/>
      <c r="Y41" s="54"/>
      <c r="Z41" s="53"/>
      <c r="AA41" s="54"/>
      <c r="AB41" s="53"/>
      <c r="AC41" s="54"/>
      <c r="AD41" s="53"/>
      <c r="AE41" s="54"/>
      <c r="AF41" s="53"/>
      <c r="AG41" s="54"/>
      <c r="AH41" s="55">
        <v>1.038</v>
      </c>
      <c r="AI41" s="53">
        <v>54</v>
      </c>
      <c r="AJ41" s="56">
        <f>AH41*AI41</f>
        <v>56.052</v>
      </c>
      <c r="AK41" s="48">
        <v>1.0999999999999999E-2</v>
      </c>
      <c r="AL41" s="56">
        <v>0.61</v>
      </c>
      <c r="AM41" s="2"/>
    </row>
    <row r="42" spans="1:39" ht="24.75" customHeight="1" x14ac:dyDescent="0.35">
      <c r="A42" s="79" t="s">
        <v>121</v>
      </c>
      <c r="B42" s="52"/>
      <c r="C42" s="46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/>
      <c r="O42" s="54"/>
      <c r="P42" s="53"/>
      <c r="Q42" s="54"/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/>
      <c r="AF42" s="53">
        <v>11</v>
      </c>
      <c r="AG42" s="54">
        <v>0.93500000000000005</v>
      </c>
      <c r="AH42" s="55">
        <v>0.93500000000000005</v>
      </c>
      <c r="AI42" s="53">
        <v>200</v>
      </c>
      <c r="AJ42" s="56">
        <f>AH42*AI42</f>
        <v>187</v>
      </c>
      <c r="AK42" s="48">
        <v>1.0999999999999999E-2</v>
      </c>
      <c r="AL42" s="56">
        <v>1.65</v>
      </c>
      <c r="AM42" s="2"/>
    </row>
    <row r="43" spans="1:39" ht="24.75" customHeight="1" x14ac:dyDescent="0.35">
      <c r="A43" s="79" t="s">
        <v>120</v>
      </c>
      <c r="B43" s="52"/>
      <c r="C43" s="46"/>
      <c r="D43" s="53"/>
      <c r="E43" s="54"/>
      <c r="F43" s="53">
        <v>19.059999999999999</v>
      </c>
      <c r="G43" s="54">
        <v>1.62</v>
      </c>
      <c r="H43" s="53"/>
      <c r="I43" s="54"/>
      <c r="J43" s="53"/>
      <c r="K43" s="54"/>
      <c r="L43" s="53"/>
      <c r="M43" s="54"/>
      <c r="N43" s="53"/>
      <c r="O43" s="54"/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/>
      <c r="AG43" s="54"/>
      <c r="AH43" s="55">
        <v>1.62</v>
      </c>
      <c r="AI43" s="53">
        <v>170</v>
      </c>
      <c r="AJ43" s="56">
        <f>AH43*AI43</f>
        <v>275.40000000000003</v>
      </c>
      <c r="AK43" s="48">
        <v>1.4999999999999999E-2</v>
      </c>
      <c r="AL43" s="56">
        <v>2.63</v>
      </c>
      <c r="AM43" s="2"/>
    </row>
    <row r="44" spans="1:39" ht="18.75" customHeight="1" x14ac:dyDescent="0.35">
      <c r="A44" s="79" t="s">
        <v>82</v>
      </c>
      <c r="B44" s="52"/>
      <c r="C44" s="46"/>
      <c r="D44" s="53"/>
      <c r="E44" s="54"/>
      <c r="F44" s="53"/>
      <c r="G44" s="54"/>
      <c r="H44" s="53"/>
      <c r="I44" s="54"/>
      <c r="J44" s="53"/>
      <c r="K44" s="54"/>
      <c r="L44" s="53"/>
      <c r="M44" s="54"/>
      <c r="N44" s="53"/>
      <c r="O44" s="54"/>
      <c r="P44" s="53"/>
      <c r="Q44" s="54"/>
      <c r="R44" s="53">
        <v>5</v>
      </c>
      <c r="S44" s="54">
        <v>0.42499999999999999</v>
      </c>
      <c r="T44" s="53"/>
      <c r="U44" s="54"/>
      <c r="V44" s="53"/>
      <c r="W44" s="54"/>
      <c r="X44" s="53"/>
      <c r="Y44" s="54"/>
      <c r="Z44" s="53"/>
      <c r="AA44" s="54"/>
      <c r="AB44" s="53"/>
      <c r="AC44" s="54"/>
      <c r="AD44" s="53"/>
      <c r="AE44" s="54"/>
      <c r="AF44" s="53"/>
      <c r="AG44" s="54"/>
      <c r="AH44" s="55">
        <v>0.42499999999999999</v>
      </c>
      <c r="AI44" s="53">
        <v>17</v>
      </c>
      <c r="AJ44" s="56">
        <f>AH44*AI44</f>
        <v>7.2249999999999996</v>
      </c>
      <c r="AK44" s="48">
        <v>0.03</v>
      </c>
      <c r="AL44" s="56">
        <v>0.2</v>
      </c>
      <c r="AM44" s="2"/>
    </row>
    <row r="46" spans="1:39" ht="10.5" customHeight="1" x14ac:dyDescent="0.25"/>
    <row r="47" spans="1:39" ht="50.25" hidden="1" customHeight="1" x14ac:dyDescent="0.25"/>
    <row r="48" spans="1:3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t="39" customHeight="1" x14ac:dyDescent="0.7">
      <c r="A65" s="58" t="s">
        <v>32</v>
      </c>
      <c r="F65" s="69" t="s">
        <v>79</v>
      </c>
      <c r="Q65" s="58" t="s">
        <v>33</v>
      </c>
      <c r="X65" s="69" t="s">
        <v>44</v>
      </c>
      <c r="AA65" s="58"/>
      <c r="AI65" s="69"/>
    </row>
  </sheetData>
  <mergeCells count="76">
    <mergeCell ref="A1:L1"/>
    <mergeCell ref="A2:C2"/>
    <mergeCell ref="U3:AE3"/>
    <mergeCell ref="AJ5:AK5"/>
    <mergeCell ref="AJ6:AK6"/>
    <mergeCell ref="A7:E7"/>
    <mergeCell ref="F7:G8"/>
    <mergeCell ref="H7:L8"/>
    <mergeCell ref="M7:N8"/>
    <mergeCell ref="O7:P8"/>
    <mergeCell ref="M10:N10"/>
    <mergeCell ref="T9:AF10"/>
    <mergeCell ref="AJ9:AK10"/>
    <mergeCell ref="C10:E10"/>
    <mergeCell ref="F10:G10"/>
    <mergeCell ref="Q7:R8"/>
    <mergeCell ref="T7:AF7"/>
    <mergeCell ref="AJ7:AK7"/>
    <mergeCell ref="C8:E8"/>
    <mergeCell ref="T8:AF8"/>
    <mergeCell ref="AJ8:AK8"/>
    <mergeCell ref="C9:E9"/>
    <mergeCell ref="F9:G9"/>
    <mergeCell ref="H9:L9"/>
    <mergeCell ref="M9:N9"/>
    <mergeCell ref="O9:P9"/>
    <mergeCell ref="Q9:R9"/>
    <mergeCell ref="M11:N11"/>
    <mergeCell ref="O11:P11"/>
    <mergeCell ref="H11:L11"/>
    <mergeCell ref="Q11:R11"/>
    <mergeCell ref="O10:P10"/>
    <mergeCell ref="Q10:R10"/>
    <mergeCell ref="T11:AD12"/>
    <mergeCell ref="AJ11:AK12"/>
    <mergeCell ref="C12:E12"/>
    <mergeCell ref="F12:G12"/>
    <mergeCell ref="H12:L12"/>
    <mergeCell ref="M12:N12"/>
    <mergeCell ref="O12:P12"/>
    <mergeCell ref="Q12:R12"/>
    <mergeCell ref="C11:E11"/>
    <mergeCell ref="F11:G11"/>
    <mergeCell ref="Q13:R13"/>
    <mergeCell ref="H14:L14"/>
    <mergeCell ref="M14:N14"/>
    <mergeCell ref="O14:P14"/>
    <mergeCell ref="Q14:R14"/>
    <mergeCell ref="C13:E13"/>
    <mergeCell ref="F13:G13"/>
    <mergeCell ref="H13:L13"/>
    <mergeCell ref="M13:N13"/>
    <mergeCell ref="O13:P13"/>
    <mergeCell ref="Z17:AA17"/>
    <mergeCell ref="AB17:AC17"/>
    <mergeCell ref="A15:B16"/>
    <mergeCell ref="C15:C18"/>
    <mergeCell ref="D16:M16"/>
    <mergeCell ref="N16:O16"/>
    <mergeCell ref="P16:AC16"/>
    <mergeCell ref="N17:O17"/>
    <mergeCell ref="P17:Q17"/>
    <mergeCell ref="R17:S17"/>
    <mergeCell ref="T17:U17"/>
    <mergeCell ref="V17:W17"/>
    <mergeCell ref="X17:Y17"/>
    <mergeCell ref="AD17:AE17"/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0" max="16383" man="1"/>
  </rowBreaks>
  <colBreaks count="2" manualBreakCount="2">
    <brk id="19" max="1048575" man="1"/>
    <brk id="3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9"/>
  <sheetViews>
    <sheetView showGridLines="0" view="pageBreakPreview" zoomScale="60" zoomScaleNormal="50" zoomScalePageLayoutView="44" workbookViewId="0">
      <selection activeCell="AJ45" sqref="AJ45"/>
    </sheetView>
  </sheetViews>
  <sheetFormatPr defaultRowHeight="15" x14ac:dyDescent="0.25"/>
  <cols>
    <col min="1" max="1" width="35.5703125" customWidth="1"/>
    <col min="2" max="2" width="5.42578125" customWidth="1"/>
    <col min="3" max="3" width="10.7109375" customWidth="1"/>
    <col min="4" max="4" width="9.28515625" customWidth="1"/>
    <col min="5" max="5" width="11.5703125" customWidth="1"/>
    <col min="6" max="6" width="11.140625" customWidth="1"/>
    <col min="7" max="7" width="13.140625" customWidth="1"/>
    <col min="8" max="8" width="8.5703125" customWidth="1"/>
    <col min="9" max="9" width="10.7109375" customWidth="1"/>
    <col min="10" max="10" width="10.42578125" customWidth="1"/>
    <col min="11" max="11" width="10.28515625" customWidth="1"/>
    <col min="12" max="12" width="8.5703125" customWidth="1"/>
    <col min="13" max="13" width="11.28515625" customWidth="1"/>
    <col min="14" max="14" width="10.140625" customWidth="1"/>
    <col min="15" max="15" width="11.140625" customWidth="1"/>
    <col min="16" max="16" width="11.28515625" customWidth="1"/>
    <col min="18" max="18" width="13.28515625" customWidth="1"/>
    <col min="19" max="19" width="13.140625" customWidth="1"/>
    <col min="20" max="20" width="10.42578125" customWidth="1"/>
    <col min="21" max="21" width="10.28515625" customWidth="1"/>
    <col min="22" max="22" width="9.7109375" customWidth="1"/>
    <col min="23" max="23" width="11.140625" customWidth="1"/>
    <col min="24" max="24" width="10.42578125" customWidth="1"/>
    <col min="25" max="25" width="10.85546875" customWidth="1"/>
    <col min="26" max="26" width="10.7109375" customWidth="1"/>
    <col min="27" max="27" width="10.42578125" customWidth="1"/>
    <col min="28" max="28" width="8.85546875" customWidth="1"/>
    <col min="29" max="29" width="12.42578125" customWidth="1"/>
    <col min="30" max="30" width="9.85546875" customWidth="1"/>
    <col min="31" max="31" width="11.7109375" customWidth="1"/>
    <col min="32" max="32" width="11.140625" customWidth="1"/>
    <col min="33" max="33" width="11.7109375" customWidth="1"/>
    <col min="34" max="34" width="13" customWidth="1"/>
    <col min="35" max="35" width="11.5703125" customWidth="1"/>
    <col min="36" max="36" width="17.42578125" customWidth="1"/>
    <col min="37" max="37" width="13.140625" customWidth="1"/>
    <col min="38" max="38" width="14" customWidth="1"/>
    <col min="39" max="41" width="9.28515625" customWidth="1"/>
    <col min="42" max="42" width="11.28515625" customWidth="1"/>
    <col min="43" max="43" width="11" customWidth="1"/>
    <col min="44" max="44" width="10.85546875" customWidth="1"/>
    <col min="45" max="1025" width="8.7109375" customWidth="1"/>
  </cols>
  <sheetData>
    <row r="1" spans="1:45" ht="46.5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2.25" customHeight="1" x14ac:dyDescent="0.7">
      <c r="A2" s="88" t="s">
        <v>77</v>
      </c>
      <c r="B2" s="89"/>
      <c r="C2" s="89"/>
      <c r="D2" s="60"/>
      <c r="E2" s="60"/>
      <c r="F2" s="60"/>
      <c r="G2" s="71" t="s">
        <v>78</v>
      </c>
      <c r="H2" s="61"/>
      <c r="I2" s="61"/>
      <c r="J2" s="61"/>
      <c r="K2" s="61"/>
      <c r="L2" s="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1.5" x14ac:dyDescent="0.5">
      <c r="A3" s="62"/>
      <c r="B3" s="2"/>
      <c r="C3" s="2"/>
      <c r="D3" s="5" t="s">
        <v>0</v>
      </c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68" t="s">
        <v>119</v>
      </c>
      <c r="T3" s="63"/>
      <c r="U3" s="90" t="s">
        <v>1</v>
      </c>
      <c r="V3" s="90"/>
      <c r="W3" s="90"/>
      <c r="X3" s="90"/>
      <c r="Y3" s="90"/>
      <c r="Z3" s="90"/>
      <c r="AA3" s="90"/>
      <c r="AB3" s="90"/>
      <c r="AC3" s="90"/>
      <c r="AD3" s="90"/>
      <c r="AE3" s="90"/>
      <c r="AF3" s="59"/>
      <c r="AG3" s="3"/>
      <c r="AH3" s="6"/>
      <c r="AI3" s="7"/>
      <c r="AJ3" s="7"/>
      <c r="AK3" s="7"/>
      <c r="AL3" s="7"/>
      <c r="AM3" s="2"/>
      <c r="AN3" s="2"/>
      <c r="AO3" s="2"/>
      <c r="AP3" s="2"/>
      <c r="AQ3" s="2"/>
      <c r="AR3" s="2"/>
      <c r="AS3" s="2"/>
    </row>
    <row r="4" spans="1:45" ht="33.75" x14ac:dyDescent="0.5">
      <c r="A4" s="11"/>
      <c r="B4" s="2"/>
      <c r="C4" s="2"/>
      <c r="D4" s="2"/>
      <c r="E4" s="78" t="s">
        <v>118</v>
      </c>
      <c r="F4" s="2"/>
      <c r="G4" s="1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27" thickBo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  <c r="S5" s="2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2"/>
      <c r="AH5" s="2"/>
      <c r="AI5" s="2"/>
      <c r="AJ5" s="91" t="s">
        <v>3</v>
      </c>
      <c r="AK5" s="91"/>
      <c r="AL5" s="2"/>
      <c r="AM5" s="2"/>
      <c r="AN5" s="2"/>
      <c r="AO5" s="2"/>
      <c r="AP5" s="2"/>
      <c r="AQ5" s="2"/>
      <c r="AR5" s="2"/>
      <c r="AS5" s="2"/>
    </row>
    <row r="6" spans="1:45" ht="26.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2"/>
      <c r="AH6" s="11" t="s">
        <v>37</v>
      </c>
      <c r="AJ6" s="92" t="s">
        <v>36</v>
      </c>
      <c r="AK6" s="93"/>
      <c r="AL6" s="2"/>
      <c r="AM6" s="2"/>
      <c r="AN6" s="2"/>
      <c r="AO6" s="2"/>
      <c r="AP6" s="2"/>
      <c r="AQ6" s="2"/>
      <c r="AR6" s="2"/>
      <c r="AS6" s="2"/>
    </row>
    <row r="7" spans="1:45" ht="21" customHeight="1" x14ac:dyDescent="0.4">
      <c r="A7" s="97" t="s">
        <v>4</v>
      </c>
      <c r="B7" s="97"/>
      <c r="C7" s="97"/>
      <c r="D7" s="97"/>
      <c r="E7" s="97"/>
      <c r="F7" s="94" t="s">
        <v>5</v>
      </c>
      <c r="G7" s="94"/>
      <c r="H7" s="94" t="s">
        <v>6</v>
      </c>
      <c r="I7" s="94"/>
      <c r="J7" s="94"/>
      <c r="K7" s="94"/>
      <c r="L7" s="94"/>
      <c r="M7" s="100" t="s">
        <v>7</v>
      </c>
      <c r="N7" s="100"/>
      <c r="O7" s="94" t="s">
        <v>8</v>
      </c>
      <c r="P7" s="94"/>
      <c r="Q7" s="94" t="s">
        <v>9</v>
      </c>
      <c r="R7" s="94"/>
      <c r="S7" s="11"/>
      <c r="T7" s="95" t="s">
        <v>117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"/>
      <c r="AH7" s="13"/>
      <c r="AI7" s="68" t="s">
        <v>2</v>
      </c>
      <c r="AJ7" s="96">
        <v>45384</v>
      </c>
      <c r="AK7" s="96"/>
      <c r="AL7" s="11"/>
      <c r="AM7" s="11"/>
      <c r="AN7" s="11"/>
      <c r="AO7" s="11"/>
      <c r="AP7" s="11"/>
      <c r="AQ7" s="11"/>
      <c r="AR7" s="11"/>
      <c r="AS7" s="11"/>
    </row>
    <row r="8" spans="1:45" ht="57" customHeight="1" x14ac:dyDescent="0.35">
      <c r="A8" s="84" t="s">
        <v>10</v>
      </c>
      <c r="B8" s="85"/>
      <c r="C8" s="97" t="s">
        <v>11</v>
      </c>
      <c r="D8" s="97"/>
      <c r="E8" s="97"/>
      <c r="F8" s="94"/>
      <c r="G8" s="94"/>
      <c r="H8" s="94"/>
      <c r="I8" s="94"/>
      <c r="J8" s="94"/>
      <c r="K8" s="94"/>
      <c r="L8" s="94"/>
      <c r="M8" s="100"/>
      <c r="N8" s="100"/>
      <c r="O8" s="94"/>
      <c r="P8" s="94"/>
      <c r="Q8" s="94"/>
      <c r="R8" s="94"/>
      <c r="S8" s="11"/>
      <c r="T8" s="98" t="s">
        <v>34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2"/>
      <c r="AH8" s="13"/>
      <c r="AI8" s="6" t="s">
        <v>12</v>
      </c>
      <c r="AJ8" s="99">
        <v>43764564</v>
      </c>
      <c r="AK8" s="99"/>
      <c r="AL8" s="11"/>
      <c r="AM8" s="11"/>
      <c r="AN8" s="11"/>
      <c r="AO8" s="11"/>
      <c r="AP8" s="11"/>
      <c r="AQ8" s="11"/>
      <c r="AR8" s="11"/>
      <c r="AS8" s="11"/>
    </row>
    <row r="9" spans="1:45" ht="21.75" thickBot="1" x14ac:dyDescent="0.4">
      <c r="A9" s="83">
        <v>1</v>
      </c>
      <c r="B9" s="15"/>
      <c r="C9" s="106">
        <v>2</v>
      </c>
      <c r="D9" s="106"/>
      <c r="E9" s="106"/>
      <c r="F9" s="107">
        <v>3</v>
      </c>
      <c r="G9" s="107"/>
      <c r="H9" s="107">
        <v>4</v>
      </c>
      <c r="I9" s="107"/>
      <c r="J9" s="107"/>
      <c r="K9" s="107"/>
      <c r="L9" s="107"/>
      <c r="M9" s="101">
        <v>5</v>
      </c>
      <c r="N9" s="101"/>
      <c r="O9" s="101">
        <v>6</v>
      </c>
      <c r="P9" s="101"/>
      <c r="Q9" s="101">
        <v>7</v>
      </c>
      <c r="R9" s="101"/>
      <c r="S9" s="11"/>
      <c r="T9" s="90" t="s">
        <v>116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12"/>
      <c r="AH9" s="13"/>
      <c r="AI9" s="11"/>
      <c r="AJ9" s="99"/>
      <c r="AK9" s="99"/>
      <c r="AL9" s="11"/>
      <c r="AM9" s="11"/>
      <c r="AN9" s="11"/>
      <c r="AO9" s="11"/>
      <c r="AP9" s="11"/>
      <c r="AQ9" s="11"/>
      <c r="AR9" s="11"/>
      <c r="AS9" s="11"/>
    </row>
    <row r="10" spans="1:45" ht="21" x14ac:dyDescent="0.35">
      <c r="A10" s="16" t="s">
        <v>76</v>
      </c>
      <c r="B10" s="17"/>
      <c r="C10" s="102">
        <v>107.4</v>
      </c>
      <c r="D10" s="102"/>
      <c r="E10" s="102"/>
      <c r="F10" s="103"/>
      <c r="G10" s="103"/>
      <c r="H10" s="103">
        <v>81</v>
      </c>
      <c r="I10" s="103"/>
      <c r="J10" s="103"/>
      <c r="K10" s="103"/>
      <c r="L10" s="103"/>
      <c r="M10" s="103">
        <f>F10*H10</f>
        <v>0</v>
      </c>
      <c r="N10" s="103">
        <f>N9*M10/1000</f>
        <v>0</v>
      </c>
      <c r="O10" s="104">
        <f>AJ19</f>
        <v>9012.8239600000015</v>
      </c>
      <c r="P10" s="104"/>
      <c r="Q10" s="105">
        <f>SUM(AL20)</f>
        <v>111.26943160493829</v>
      </c>
      <c r="R10" s="105"/>
      <c r="S10" s="11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12"/>
      <c r="AH10" s="13"/>
      <c r="AI10" s="11"/>
      <c r="AJ10" s="99"/>
      <c r="AK10" s="99"/>
      <c r="AL10" s="11"/>
      <c r="AM10" s="11"/>
      <c r="AN10" s="11"/>
      <c r="AO10" s="11"/>
      <c r="AP10" s="11"/>
      <c r="AQ10" s="11"/>
      <c r="AR10" s="11"/>
      <c r="AS10" s="11"/>
    </row>
    <row r="11" spans="1:45" ht="27" thickBot="1" x14ac:dyDescent="0.45">
      <c r="A11" s="18"/>
      <c r="B11" s="19"/>
      <c r="C11" s="111"/>
      <c r="D11" s="111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  <c r="R11" s="108"/>
      <c r="S11" s="11"/>
      <c r="T11" s="109" t="s">
        <v>115</v>
      </c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64"/>
      <c r="AF11" s="64"/>
      <c r="AG11" s="12"/>
      <c r="AH11" s="13"/>
      <c r="AI11" s="11"/>
      <c r="AJ11" s="110"/>
      <c r="AK11" s="110"/>
      <c r="AL11" s="11"/>
      <c r="AM11" s="11"/>
      <c r="AN11" s="11"/>
      <c r="AO11" s="11"/>
      <c r="AP11" s="11"/>
      <c r="AQ11" s="11"/>
      <c r="AR11" s="11"/>
      <c r="AS11" s="11"/>
    </row>
    <row r="12" spans="1:45" ht="27" thickBot="1" x14ac:dyDescent="0.45">
      <c r="A12" s="18" t="s">
        <v>114</v>
      </c>
      <c r="B12" s="19"/>
      <c r="C12" s="111"/>
      <c r="D12" s="111"/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08"/>
      <c r="R12" s="108"/>
      <c r="S12" s="11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64"/>
      <c r="AF12" s="64"/>
      <c r="AG12" s="12"/>
      <c r="AH12" s="13"/>
      <c r="AI12" s="21"/>
      <c r="AJ12" s="110"/>
      <c r="AK12" s="110"/>
      <c r="AL12" s="11"/>
      <c r="AM12" s="11"/>
      <c r="AN12" s="11"/>
      <c r="AO12" s="11"/>
      <c r="AP12" s="11"/>
      <c r="AQ12" s="11"/>
      <c r="AR12" s="11"/>
      <c r="AS12" s="11"/>
    </row>
    <row r="13" spans="1:45" ht="21.75" thickBot="1" x14ac:dyDescent="0.4">
      <c r="A13" s="22"/>
      <c r="B13" s="23"/>
      <c r="C13" s="113"/>
      <c r="D13" s="113"/>
      <c r="E13" s="113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6"/>
      <c r="R13" s="116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1"/>
      <c r="AN13" s="11"/>
      <c r="AO13" s="11"/>
      <c r="AP13" s="11"/>
      <c r="AQ13" s="11"/>
      <c r="AR13" s="11"/>
      <c r="AS13" s="11"/>
    </row>
    <row r="14" spans="1:45" ht="20.25" thickBot="1" x14ac:dyDescent="0.35">
      <c r="A14" s="25"/>
      <c r="B14" s="25"/>
      <c r="C14" s="25"/>
      <c r="D14" s="25"/>
      <c r="E14" s="25"/>
      <c r="F14" s="25"/>
      <c r="G14" s="20"/>
      <c r="H14" s="117" t="s">
        <v>13</v>
      </c>
      <c r="I14" s="117"/>
      <c r="J14" s="117"/>
      <c r="K14" s="117"/>
      <c r="L14" s="117"/>
      <c r="M14" s="118">
        <f>SUM(M10)</f>
        <v>0</v>
      </c>
      <c r="N14" s="118"/>
      <c r="O14" s="119">
        <f>PRODUCT(AJ19)</f>
        <v>9012.8239600000015</v>
      </c>
      <c r="P14" s="119"/>
      <c r="Q14" s="120">
        <f>SUM(AL20)</f>
        <v>111.26943160493829</v>
      </c>
      <c r="R14" s="12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6.25" customHeight="1" thickBot="1" x14ac:dyDescent="0.3">
      <c r="A15" s="122" t="s">
        <v>14</v>
      </c>
      <c r="B15" s="122"/>
      <c r="C15" s="123" t="s">
        <v>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16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7"/>
      <c r="AI15" s="26" t="s">
        <v>17</v>
      </c>
      <c r="AJ15" s="26"/>
      <c r="AK15" s="26"/>
      <c r="AL15" s="28"/>
      <c r="AM15" s="2"/>
      <c r="AN15" s="2"/>
      <c r="AO15" s="2"/>
      <c r="AP15" s="2"/>
      <c r="AQ15" s="2"/>
      <c r="AR15" s="2"/>
      <c r="AS15" s="2"/>
    </row>
    <row r="16" spans="1:45" ht="29.25" customHeight="1" thickTop="1" thickBot="1" x14ac:dyDescent="0.3">
      <c r="A16" s="122"/>
      <c r="B16" s="122"/>
      <c r="C16" s="123"/>
      <c r="D16" s="124" t="s">
        <v>42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 t="s">
        <v>113</v>
      </c>
      <c r="O16" s="124"/>
      <c r="P16" s="124" t="s">
        <v>40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 t="s">
        <v>18</v>
      </c>
      <c r="AE16" s="124"/>
      <c r="AF16" s="124"/>
      <c r="AG16" s="124"/>
      <c r="AH16" s="29"/>
      <c r="AI16" s="29"/>
      <c r="AJ16" s="29"/>
      <c r="AK16" s="29"/>
      <c r="AL16" s="30"/>
      <c r="AM16" s="2"/>
      <c r="AN16" s="2"/>
      <c r="AO16" s="2"/>
      <c r="AP16" s="2"/>
      <c r="AQ16" s="2"/>
      <c r="AR16" s="2"/>
      <c r="AS16" s="2"/>
    </row>
    <row r="17" spans="1:40" ht="82.5" customHeight="1" thickTop="1" thickBot="1" x14ac:dyDescent="0.3">
      <c r="A17" s="125" t="s">
        <v>19</v>
      </c>
      <c r="B17" s="126" t="s">
        <v>20</v>
      </c>
      <c r="C17" s="123"/>
      <c r="D17" s="140" t="s">
        <v>112</v>
      </c>
      <c r="E17" s="140"/>
      <c r="F17" s="138" t="s">
        <v>111</v>
      </c>
      <c r="G17" s="138"/>
      <c r="H17" s="138" t="s">
        <v>110</v>
      </c>
      <c r="I17" s="138"/>
      <c r="J17" s="138"/>
      <c r="K17" s="138"/>
      <c r="L17" s="138"/>
      <c r="M17" s="138"/>
      <c r="N17" s="139" t="s">
        <v>109</v>
      </c>
      <c r="O17" s="139"/>
      <c r="P17" s="138" t="s">
        <v>108</v>
      </c>
      <c r="Q17" s="138"/>
      <c r="R17" s="138" t="s">
        <v>107</v>
      </c>
      <c r="S17" s="138"/>
      <c r="T17" s="138" t="s">
        <v>106</v>
      </c>
      <c r="U17" s="138"/>
      <c r="V17" s="138" t="s">
        <v>105</v>
      </c>
      <c r="W17" s="138"/>
      <c r="X17" s="138" t="s">
        <v>31</v>
      </c>
      <c r="Y17" s="138"/>
      <c r="Z17" s="138" t="s">
        <v>104</v>
      </c>
      <c r="AA17" s="138"/>
      <c r="AB17" s="138"/>
      <c r="AC17" s="138"/>
      <c r="AD17" s="138" t="s">
        <v>103</v>
      </c>
      <c r="AE17" s="138"/>
      <c r="AF17" s="138" t="s">
        <v>102</v>
      </c>
      <c r="AG17" s="138"/>
      <c r="AH17" s="137"/>
      <c r="AI17" s="136"/>
      <c r="AJ17" s="136"/>
      <c r="AK17" s="66"/>
      <c r="AL17" s="67"/>
      <c r="AM17" s="2"/>
    </row>
    <row r="18" spans="1:40" ht="34.5" customHeight="1" thickTop="1" thickBot="1" x14ac:dyDescent="0.3">
      <c r="A18" s="125"/>
      <c r="B18" s="126"/>
      <c r="C18" s="123"/>
      <c r="D18" s="31" t="s">
        <v>21</v>
      </c>
      <c r="E18" s="86" t="s">
        <v>22</v>
      </c>
      <c r="F18" s="32" t="s">
        <v>21</v>
      </c>
      <c r="G18" s="86" t="s">
        <v>22</v>
      </c>
      <c r="H18" s="32" t="s">
        <v>21</v>
      </c>
      <c r="I18" s="86" t="s">
        <v>22</v>
      </c>
      <c r="J18" s="32" t="s">
        <v>21</v>
      </c>
      <c r="K18" s="86" t="s">
        <v>22</v>
      </c>
      <c r="L18" s="32" t="s">
        <v>21</v>
      </c>
      <c r="M18" s="86" t="s">
        <v>22</v>
      </c>
      <c r="N18" s="32" t="s">
        <v>21</v>
      </c>
      <c r="O18" s="86" t="s">
        <v>22</v>
      </c>
      <c r="P18" s="32" t="s">
        <v>21</v>
      </c>
      <c r="Q18" s="86" t="s">
        <v>22</v>
      </c>
      <c r="R18" s="32" t="s">
        <v>21</v>
      </c>
      <c r="S18" s="86" t="s">
        <v>22</v>
      </c>
      <c r="T18" s="32" t="s">
        <v>21</v>
      </c>
      <c r="U18" s="86" t="s">
        <v>22</v>
      </c>
      <c r="V18" s="32" t="s">
        <v>21</v>
      </c>
      <c r="W18" s="86" t="s">
        <v>22</v>
      </c>
      <c r="X18" s="32" t="s">
        <v>21</v>
      </c>
      <c r="Y18" s="86" t="s">
        <v>22</v>
      </c>
      <c r="Z18" s="32" t="s">
        <v>21</v>
      </c>
      <c r="AA18" s="86" t="s">
        <v>22</v>
      </c>
      <c r="AB18" s="32" t="s">
        <v>21</v>
      </c>
      <c r="AC18" s="86" t="s">
        <v>22</v>
      </c>
      <c r="AD18" s="32" t="s">
        <v>21</v>
      </c>
      <c r="AE18" s="86" t="s">
        <v>22</v>
      </c>
      <c r="AF18" s="32" t="s">
        <v>21</v>
      </c>
      <c r="AG18" s="86" t="s">
        <v>22</v>
      </c>
      <c r="AH18" s="33" t="s">
        <v>23</v>
      </c>
      <c r="AI18" s="86" t="s">
        <v>24</v>
      </c>
      <c r="AJ18" s="86" t="s">
        <v>25</v>
      </c>
      <c r="AK18" s="33" t="s">
        <v>26</v>
      </c>
      <c r="AL18" s="34" t="s">
        <v>27</v>
      </c>
      <c r="AM18" s="2"/>
      <c r="AN18" s="35"/>
    </row>
    <row r="19" spans="1:40" ht="24" thickTop="1" x14ac:dyDescent="0.35">
      <c r="A19" s="36" t="s">
        <v>28</v>
      </c>
      <c r="B19" s="37"/>
      <c r="C19" s="37"/>
      <c r="D19" s="38"/>
      <c r="E19" s="38">
        <f>H10</f>
        <v>81</v>
      </c>
      <c r="F19" s="38"/>
      <c r="G19" s="38">
        <f>E19</f>
        <v>81</v>
      </c>
      <c r="H19" s="38"/>
      <c r="I19" s="38">
        <f>G19</f>
        <v>81</v>
      </c>
      <c r="J19" s="38"/>
      <c r="K19" s="38">
        <f>I19</f>
        <v>81</v>
      </c>
      <c r="L19" s="38"/>
      <c r="M19" s="38">
        <f>I19</f>
        <v>81</v>
      </c>
      <c r="N19" s="38"/>
      <c r="O19" s="38">
        <f>M19</f>
        <v>81</v>
      </c>
      <c r="P19" s="38"/>
      <c r="Q19" s="38">
        <f>H10</f>
        <v>81</v>
      </c>
      <c r="R19" s="38"/>
      <c r="S19" s="38">
        <f>Q19</f>
        <v>81</v>
      </c>
      <c r="T19" s="38"/>
      <c r="U19" s="38">
        <f>S19</f>
        <v>81</v>
      </c>
      <c r="V19" s="38"/>
      <c r="W19" s="38">
        <f>U19</f>
        <v>81</v>
      </c>
      <c r="X19" s="38"/>
      <c r="Y19" s="38">
        <f>W19</f>
        <v>81</v>
      </c>
      <c r="Z19" s="38"/>
      <c r="AA19" s="38">
        <f>W19</f>
        <v>81</v>
      </c>
      <c r="AB19" s="38"/>
      <c r="AC19" s="38">
        <f>Y19</f>
        <v>81</v>
      </c>
      <c r="AD19" s="38"/>
      <c r="AE19" s="38">
        <f>AC19</f>
        <v>81</v>
      </c>
      <c r="AF19" s="38"/>
      <c r="AG19" s="38">
        <f>AE19</f>
        <v>81</v>
      </c>
      <c r="AH19" s="38">
        <f>I19</f>
        <v>81</v>
      </c>
      <c r="AI19" s="38"/>
      <c r="AJ19" s="39">
        <f>SUM(AJ21:AJ41)</f>
        <v>9012.8239600000015</v>
      </c>
      <c r="AK19" s="39"/>
      <c r="AL19" s="39"/>
      <c r="AM19" s="2"/>
    </row>
    <row r="20" spans="1:40" ht="24" thickBot="1" x14ac:dyDescent="0.4">
      <c r="A20" s="40" t="s">
        <v>29</v>
      </c>
      <c r="B20" s="41"/>
      <c r="C20" s="41"/>
      <c r="D20" s="42">
        <v>150</v>
      </c>
      <c r="E20" s="43">
        <f>E19*D20/1000</f>
        <v>12.15</v>
      </c>
      <c r="F20" s="42">
        <v>34.770000000000003</v>
      </c>
      <c r="G20" s="43">
        <f>G19*F20/1000</f>
        <v>2.8163700000000005</v>
      </c>
      <c r="H20" s="42">
        <v>200</v>
      </c>
      <c r="I20" s="43">
        <f>I19*H20/1000</f>
        <v>16.2</v>
      </c>
      <c r="J20" s="42"/>
      <c r="K20" s="43">
        <f>K19*J20/1000</f>
        <v>0</v>
      </c>
      <c r="L20" s="42"/>
      <c r="M20" s="43">
        <f>M19*L20/1000</f>
        <v>0</v>
      </c>
      <c r="N20" s="42">
        <v>197.53</v>
      </c>
      <c r="O20" s="43">
        <f>O19*N20/1000</f>
        <v>15.999930000000001</v>
      </c>
      <c r="P20" s="42">
        <v>50</v>
      </c>
      <c r="Q20" s="43">
        <f>Q19*P20/1000</f>
        <v>4.05</v>
      </c>
      <c r="R20" s="42">
        <v>200</v>
      </c>
      <c r="S20" s="43">
        <f>S19*R20/1000</f>
        <v>16.2</v>
      </c>
      <c r="T20" s="42">
        <v>150</v>
      </c>
      <c r="U20" s="82">
        <f>U19*T20/1000</f>
        <v>12.15</v>
      </c>
      <c r="V20" s="42">
        <v>180</v>
      </c>
      <c r="W20" s="43">
        <f>W19*V20/1000</f>
        <v>14.58</v>
      </c>
      <c r="X20" s="42">
        <v>36.67</v>
      </c>
      <c r="Y20" s="43">
        <f>Y19*X20/1000</f>
        <v>2.9702700000000002</v>
      </c>
      <c r="Z20" s="42">
        <v>30.37</v>
      </c>
      <c r="AA20" s="43">
        <f>AA19*Z20/1000</f>
        <v>2.4599700000000002</v>
      </c>
      <c r="AB20" s="42"/>
      <c r="AC20" s="43">
        <f>AC19*AB20/1000</f>
        <v>0</v>
      </c>
      <c r="AD20" s="42">
        <v>130</v>
      </c>
      <c r="AE20" s="43">
        <f>AE19*AD20/1000</f>
        <v>10.53</v>
      </c>
      <c r="AF20" s="42">
        <v>150.74</v>
      </c>
      <c r="AG20" s="43">
        <f>AG19*AF20/1000</f>
        <v>12.209940000000001</v>
      </c>
      <c r="AH20" s="44">
        <f>(E20+G20+I20+M20+O20+Q20+S20+U20+W20+Y20+AC20+AE20+AG20+K20+AA20)</f>
        <v>122.31648</v>
      </c>
      <c r="AI20" s="42"/>
      <c r="AJ20" s="45"/>
      <c r="AK20" s="43">
        <f>AH20/AH19</f>
        <v>1.5100800000000001</v>
      </c>
      <c r="AL20" s="45">
        <f>AJ19/AH19</f>
        <v>111.26943160493829</v>
      </c>
      <c r="AM20" s="2"/>
    </row>
    <row r="21" spans="1:40" ht="24.75" customHeight="1" thickTop="1" x14ac:dyDescent="0.35">
      <c r="A21" s="135" t="s">
        <v>101</v>
      </c>
      <c r="B21" s="46"/>
      <c r="C21" s="46" t="s">
        <v>30</v>
      </c>
      <c r="D21" s="47">
        <v>26</v>
      </c>
      <c r="E21" s="48">
        <f>H10*D21/1000</f>
        <v>2.1059999999999999</v>
      </c>
      <c r="F21" s="47"/>
      <c r="G21" s="48">
        <f>G19*F21/1000</f>
        <v>0</v>
      </c>
      <c r="H21" s="47"/>
      <c r="I21" s="48">
        <f>I19*H21/1000</f>
        <v>0</v>
      </c>
      <c r="J21" s="47"/>
      <c r="K21" s="48">
        <f>K19*J21/1000</f>
        <v>0</v>
      </c>
      <c r="L21" s="47"/>
      <c r="M21" s="48">
        <f>M19*L21/1000</f>
        <v>0</v>
      </c>
      <c r="N21" s="47"/>
      <c r="O21" s="48">
        <f>O19*N21/1000</f>
        <v>0</v>
      </c>
      <c r="P21" s="47"/>
      <c r="Q21" s="48">
        <f>Q19*P21/1000</f>
        <v>0</v>
      </c>
      <c r="R21" s="47"/>
      <c r="S21" s="48">
        <f>S19*R21/1000</f>
        <v>0</v>
      </c>
      <c r="T21" s="47"/>
      <c r="U21" s="48">
        <f>U19*T21/1000</f>
        <v>0</v>
      </c>
      <c r="V21" s="47"/>
      <c r="W21" s="48">
        <f>W19*V21/1000</f>
        <v>0</v>
      </c>
      <c r="X21" s="47"/>
      <c r="Y21" s="48">
        <f>Y19*X21/1000</f>
        <v>0</v>
      </c>
      <c r="Z21" s="47"/>
      <c r="AA21" s="48">
        <f>AA19*Z21/1000</f>
        <v>0</v>
      </c>
      <c r="AB21" s="47"/>
      <c r="AC21" s="48">
        <f>AC19*AB21/1000</f>
        <v>0</v>
      </c>
      <c r="AD21" s="47"/>
      <c r="AE21" s="48">
        <f>AE19*AD21/1000</f>
        <v>0</v>
      </c>
      <c r="AF21" s="47"/>
      <c r="AG21" s="48">
        <f>AG19*AF21/1000</f>
        <v>0</v>
      </c>
      <c r="AH21" s="49">
        <f>(E21+G21+I21+M21+O21+Q21+S21+U21+W21+Y21+AC21+AE21+AG21+K21+AA21)</f>
        <v>2.1059999999999999</v>
      </c>
      <c r="AI21" s="47">
        <v>33</v>
      </c>
      <c r="AJ21" s="50">
        <f>AH21*AI21</f>
        <v>69.49799999999999</v>
      </c>
      <c r="AK21" s="48">
        <f>(D21+F21+H21+L21+N21+P21+R21+T21+V21+X21+AB21+AD21+AF21+J21+Z21)/1000</f>
        <v>2.5999999999999999E-2</v>
      </c>
      <c r="AL21" s="50">
        <f>AI21*AK21</f>
        <v>0.85799999999999998</v>
      </c>
      <c r="AM21" s="2"/>
    </row>
    <row r="22" spans="1:40" ht="26.25" customHeight="1" x14ac:dyDescent="0.35">
      <c r="A22" s="79" t="s">
        <v>100</v>
      </c>
      <c r="B22" s="52"/>
      <c r="C22" s="52" t="s">
        <v>30</v>
      </c>
      <c r="D22" s="53"/>
      <c r="E22" s="54">
        <v>0</v>
      </c>
      <c r="F22" s="53"/>
      <c r="G22" s="54">
        <f>G19*F22/1000</f>
        <v>0</v>
      </c>
      <c r="H22" s="53"/>
      <c r="I22" s="54">
        <f>I19*H22/1000</f>
        <v>0</v>
      </c>
      <c r="J22" s="53"/>
      <c r="K22" s="54">
        <f>K19*J22/1000</f>
        <v>0</v>
      </c>
      <c r="L22" s="53"/>
      <c r="M22" s="54">
        <f>M19*L22/1000</f>
        <v>0</v>
      </c>
      <c r="N22" s="53"/>
      <c r="O22" s="54">
        <f>O19*N22/1000</f>
        <v>0</v>
      </c>
      <c r="P22" s="53"/>
      <c r="Q22" s="54">
        <v>0</v>
      </c>
      <c r="R22" s="53"/>
      <c r="S22" s="54">
        <v>0</v>
      </c>
      <c r="T22" s="53" t="s">
        <v>99</v>
      </c>
      <c r="U22" s="54">
        <v>8</v>
      </c>
      <c r="V22" s="53"/>
      <c r="W22" s="54">
        <f>W19*V22/1000</f>
        <v>0</v>
      </c>
      <c r="X22" s="53"/>
      <c r="Y22" s="54">
        <f>Y19*X22/1000</f>
        <v>0</v>
      </c>
      <c r="Z22" s="53"/>
      <c r="AA22" s="54">
        <f>AA19*Z22/1000</f>
        <v>0</v>
      </c>
      <c r="AB22" s="53"/>
      <c r="AC22" s="54">
        <v>0</v>
      </c>
      <c r="AD22" s="53" t="s">
        <v>98</v>
      </c>
      <c r="AE22" s="54">
        <v>16</v>
      </c>
      <c r="AF22" s="53"/>
      <c r="AG22" s="134">
        <v>0</v>
      </c>
      <c r="AH22" s="55">
        <f>(E22+G22+I22+M22+O22+Q22+S22+U22+W22+Y22+AC22+AE22+AG22+K22+AA22)</f>
        <v>24</v>
      </c>
      <c r="AI22" s="133">
        <v>8</v>
      </c>
      <c r="AJ22" s="56">
        <f>AH22*AI22</f>
        <v>192</v>
      </c>
      <c r="AK22" s="48">
        <v>0.04</v>
      </c>
      <c r="AL22" s="56">
        <f>AI22*AK22</f>
        <v>0.32</v>
      </c>
      <c r="AM22" s="2"/>
    </row>
    <row r="23" spans="1:40" ht="62.25" customHeight="1" x14ac:dyDescent="0.35">
      <c r="A23" s="80" t="s">
        <v>97</v>
      </c>
      <c r="B23" s="52"/>
      <c r="C23" s="46" t="s">
        <v>30</v>
      </c>
      <c r="D23" s="53">
        <v>75</v>
      </c>
      <c r="E23" s="54">
        <f>H10*D23/1000</f>
        <v>6.0750000000000002</v>
      </c>
      <c r="F23" s="53"/>
      <c r="G23" s="54">
        <f>G19*F23/1000</f>
        <v>0</v>
      </c>
      <c r="H23" s="53">
        <v>100</v>
      </c>
      <c r="I23" s="54">
        <f>I19*H23/1000</f>
        <v>8.1</v>
      </c>
      <c r="J23" s="53"/>
      <c r="K23" s="54">
        <f>K19*J23/1000</f>
        <v>0</v>
      </c>
      <c r="L23" s="53"/>
      <c r="M23" s="54">
        <f>M19*L23/1000</f>
        <v>0</v>
      </c>
      <c r="N23" s="53"/>
      <c r="O23" s="54">
        <f>O19*N23/1000</f>
        <v>0</v>
      </c>
      <c r="P23" s="53"/>
      <c r="Q23" s="54">
        <f>Q19*P23/1000</f>
        <v>0</v>
      </c>
      <c r="R23" s="53"/>
      <c r="S23" s="54">
        <f>S19*R23/1000</f>
        <v>0</v>
      </c>
      <c r="T23" s="53"/>
      <c r="U23" s="54">
        <f>U19*T23/1000</f>
        <v>0</v>
      </c>
      <c r="V23" s="53"/>
      <c r="W23" s="54">
        <f>W19*V23/1000</f>
        <v>0</v>
      </c>
      <c r="X23" s="53"/>
      <c r="Y23" s="54">
        <f>Y19*X23/1000</f>
        <v>0</v>
      </c>
      <c r="Z23" s="53"/>
      <c r="AA23" s="54">
        <f>AA19*Z23/1000</f>
        <v>0</v>
      </c>
      <c r="AB23" s="53"/>
      <c r="AC23" s="54">
        <f>AC19*AB23/1000</f>
        <v>0</v>
      </c>
      <c r="AD23" s="53">
        <v>21.79</v>
      </c>
      <c r="AE23" s="54">
        <f>AE19*AD23/1000</f>
        <v>1.7649900000000001</v>
      </c>
      <c r="AF23" s="53"/>
      <c r="AG23" s="54">
        <f>AG19*AF23/1000</f>
        <v>0</v>
      </c>
      <c r="AH23" s="55">
        <f>(E23+G23+I23+M23+O23+Q23+S23+U23+W23+Y23+AC23+AE23+AG23+K23+AA23)</f>
        <v>15.939990000000002</v>
      </c>
      <c r="AI23" s="53">
        <v>52</v>
      </c>
      <c r="AJ23" s="56">
        <f>AH23*AI23</f>
        <v>828.87948000000006</v>
      </c>
      <c r="AK23" s="48">
        <f>(D23+F23+H23+L23+N23+P23+R23+T23+V23+X23+AB23+AD23+AF23+J23+Z23)/1000</f>
        <v>0.19678999999999999</v>
      </c>
      <c r="AL23" s="56">
        <f>AI23*AK23</f>
        <v>10.233079999999999</v>
      </c>
      <c r="AM23" s="2"/>
    </row>
    <row r="24" spans="1:40" ht="21.75" customHeight="1" x14ac:dyDescent="0.35">
      <c r="A24" s="79" t="s">
        <v>53</v>
      </c>
      <c r="B24" s="52"/>
      <c r="C24" s="52" t="s">
        <v>30</v>
      </c>
      <c r="D24" s="53">
        <v>4.5</v>
      </c>
      <c r="E24" s="54">
        <f>H10*D24/1000</f>
        <v>0.36449999999999999</v>
      </c>
      <c r="F24" s="53"/>
      <c r="G24" s="54">
        <f>G19*F24/1000</f>
        <v>0</v>
      </c>
      <c r="H24" s="53">
        <v>12</v>
      </c>
      <c r="I24" s="54">
        <f>I19*H24/1000</f>
        <v>0.97199999999999998</v>
      </c>
      <c r="J24" s="53"/>
      <c r="K24" s="54">
        <f>K19*J24/1000</f>
        <v>0</v>
      </c>
      <c r="L24" s="53"/>
      <c r="M24" s="54">
        <f>M19*L24/1000</f>
        <v>0</v>
      </c>
      <c r="N24" s="53"/>
      <c r="O24" s="54">
        <f>O19*N24/1000</f>
        <v>0</v>
      </c>
      <c r="P24" s="53"/>
      <c r="Q24" s="54">
        <f>Q19*P24/1000</f>
        <v>0</v>
      </c>
      <c r="R24" s="53"/>
      <c r="S24" s="54">
        <f>S19*R24/1000</f>
        <v>0</v>
      </c>
      <c r="T24" s="53"/>
      <c r="U24" s="54">
        <f>U19*T24/1000</f>
        <v>0</v>
      </c>
      <c r="V24" s="53">
        <v>14.5</v>
      </c>
      <c r="W24" s="54">
        <f>W19*V24/1000</f>
        <v>1.1745000000000001</v>
      </c>
      <c r="X24" s="53"/>
      <c r="Y24" s="54">
        <f>Y19*X24/1000</f>
        <v>0</v>
      </c>
      <c r="Z24" s="53"/>
      <c r="AA24" s="54">
        <f>AA19*Z24/1000</f>
        <v>0</v>
      </c>
      <c r="AB24" s="53"/>
      <c r="AC24" s="54">
        <f>AC19*AB24/1000</f>
        <v>0</v>
      </c>
      <c r="AD24" s="53">
        <v>9.4</v>
      </c>
      <c r="AE24" s="54">
        <f>AE19*AD24/1000</f>
        <v>0.76139999999999997</v>
      </c>
      <c r="AF24" s="53"/>
      <c r="AG24" s="54">
        <f>AG19*AF24/1000</f>
        <v>0</v>
      </c>
      <c r="AH24" s="55">
        <f>(E24+G24+I24+M24+O24+Q24+S24+U24+W24+Y24+AC24+AE24+AG24+K24+AA24)</f>
        <v>3.2724000000000002</v>
      </c>
      <c r="AI24" s="53">
        <v>65</v>
      </c>
      <c r="AJ24" s="56">
        <f>AH24*AI24</f>
        <v>212.70600000000002</v>
      </c>
      <c r="AK24" s="48">
        <f>(D24+F24+H24+L24+N24+P24+R24+T24+V24+X24+AB24+AD24+AF24+J24+Z24)/1000</f>
        <v>4.0399999999999998E-2</v>
      </c>
      <c r="AL24" s="56">
        <f>AI24*AK24</f>
        <v>2.6259999999999999</v>
      </c>
      <c r="AM24" s="2"/>
    </row>
    <row r="25" spans="1:40" ht="54" customHeight="1" x14ac:dyDescent="0.35">
      <c r="A25" s="80" t="s">
        <v>96</v>
      </c>
      <c r="B25" s="52"/>
      <c r="C25" s="46" t="s">
        <v>30</v>
      </c>
      <c r="D25" s="53">
        <v>3.75</v>
      </c>
      <c r="E25" s="54">
        <f>H10*D25/1000</f>
        <v>0.30375000000000002</v>
      </c>
      <c r="F25" s="53"/>
      <c r="G25" s="54">
        <f>G19*F25/1000</f>
        <v>0</v>
      </c>
      <c r="H25" s="53"/>
      <c r="I25" s="54">
        <f>I19*H25/1000</f>
        <v>0</v>
      </c>
      <c r="J25" s="53"/>
      <c r="K25" s="54">
        <f>K19*J25/1000</f>
        <v>0</v>
      </c>
      <c r="L25" s="53"/>
      <c r="M25" s="54">
        <f>M19*L25/1000</f>
        <v>0</v>
      </c>
      <c r="N25" s="53"/>
      <c r="O25" s="54">
        <f>O19*N25/1000</f>
        <v>0</v>
      </c>
      <c r="P25" s="53">
        <v>2.5</v>
      </c>
      <c r="Q25" s="54">
        <f>Q19*P25/1000</f>
        <v>0.20250000000000001</v>
      </c>
      <c r="R25" s="53"/>
      <c r="S25" s="54">
        <f>S19*R25/1000</f>
        <v>0</v>
      </c>
      <c r="T25" s="53">
        <v>3</v>
      </c>
      <c r="U25" s="54">
        <f>U19*T25/1000</f>
        <v>0.24299999999999999</v>
      </c>
      <c r="V25" s="53"/>
      <c r="W25" s="54">
        <f>W19*V25/1000</f>
        <v>0</v>
      </c>
      <c r="X25" s="53"/>
      <c r="Y25" s="54">
        <f>Y19*X25/1000</f>
        <v>0</v>
      </c>
      <c r="Z25" s="53"/>
      <c r="AA25" s="54">
        <f>AA19*Z25/1000</f>
        <v>0</v>
      </c>
      <c r="AB25" s="53"/>
      <c r="AC25" s="54">
        <f>AC19*AB25/1000</f>
        <v>0</v>
      </c>
      <c r="AD25" s="53">
        <v>5.4</v>
      </c>
      <c r="AE25" s="54">
        <f>AE19*AD25/1000</f>
        <v>0.43740000000000001</v>
      </c>
      <c r="AF25" s="53"/>
      <c r="AG25" s="54">
        <f>AG19*AF25/1000</f>
        <v>0</v>
      </c>
      <c r="AH25" s="55">
        <f>(E25+G25+I25+M25+O25+Q25+S25+U25+W25+Y25+AC25+AE25+AG25+K25+AA25)</f>
        <v>1.1866500000000002</v>
      </c>
      <c r="AI25" s="53">
        <v>500</v>
      </c>
      <c r="AJ25" s="56">
        <f>AH25*AI25</f>
        <v>593.32500000000005</v>
      </c>
      <c r="AK25" s="48">
        <f>(D25+F25+H25+L25+N25+P25+R25+T25+V25+X25+AB25+AD25+AF25+J25+Z25)/1000</f>
        <v>1.465E-2</v>
      </c>
      <c r="AL25" s="56">
        <f>AI25*AK25</f>
        <v>7.3250000000000002</v>
      </c>
      <c r="AM25" s="2"/>
    </row>
    <row r="26" spans="1:40" ht="36" customHeight="1" x14ac:dyDescent="0.35">
      <c r="A26" s="80" t="s">
        <v>95</v>
      </c>
      <c r="B26" s="52"/>
      <c r="C26" s="52" t="s">
        <v>30</v>
      </c>
      <c r="D26" s="53"/>
      <c r="E26" s="54">
        <f>H10*D26/1000</f>
        <v>0</v>
      </c>
      <c r="F26" s="53">
        <v>20</v>
      </c>
      <c r="G26" s="54">
        <f>G19*F26/1000</f>
        <v>1.62</v>
      </c>
      <c r="H26" s="53"/>
      <c r="I26" s="54">
        <f>I19*H26/1000</f>
        <v>0</v>
      </c>
      <c r="J26" s="53"/>
      <c r="K26" s="54">
        <f>K19*J26/1000</f>
        <v>0</v>
      </c>
      <c r="L26" s="53"/>
      <c r="M26" s="54">
        <f>M19*L26/1000</f>
        <v>0</v>
      </c>
      <c r="N26" s="53"/>
      <c r="O26" s="54">
        <f>O19*N26/1000</f>
        <v>0</v>
      </c>
      <c r="P26" s="53"/>
      <c r="Q26" s="54">
        <f>Q19*P26/1000</f>
        <v>0</v>
      </c>
      <c r="R26" s="53"/>
      <c r="S26" s="54">
        <f>S19*R26/1000</f>
        <v>0</v>
      </c>
      <c r="T26" s="53"/>
      <c r="U26" s="54">
        <f>U19*T26/1000</f>
        <v>0</v>
      </c>
      <c r="V26" s="53"/>
      <c r="W26" s="54">
        <f>W19*V26/1000</f>
        <v>0</v>
      </c>
      <c r="X26" s="53">
        <v>36.67</v>
      </c>
      <c r="Y26" s="54">
        <f>Y19*X26/1000</f>
        <v>2.9702700000000002</v>
      </c>
      <c r="Z26" s="53"/>
      <c r="AA26" s="54">
        <f>AA19*Z26/1000</f>
        <v>0</v>
      </c>
      <c r="AB26" s="53"/>
      <c r="AC26" s="54">
        <f>AC19*AB26/1000</f>
        <v>0</v>
      </c>
      <c r="AD26" s="53"/>
      <c r="AE26" s="54">
        <f>AE19*AD26/1000</f>
        <v>0</v>
      </c>
      <c r="AF26" s="53"/>
      <c r="AG26" s="54">
        <f>AG19*AF26/1000</f>
        <v>0</v>
      </c>
      <c r="AH26" s="55">
        <f>(E26+G26+I26+M26+O26+Q26+S26+U26+W26+Y26+AC26+AE26+AG26+K26+AA26)</f>
        <v>4.5902700000000003</v>
      </c>
      <c r="AI26" s="53">
        <v>26</v>
      </c>
      <c r="AJ26" s="56">
        <f>AH26*AI26</f>
        <v>119.34702000000001</v>
      </c>
      <c r="AK26" s="48">
        <f>(D26+F26+H26+L26+N26+P26+R26+T26+V26+X26+AB26+AD26+AF26+J26+Z26)/1000</f>
        <v>5.6670000000000005E-2</v>
      </c>
      <c r="AL26" s="56">
        <f>AI26*AK26</f>
        <v>1.4734200000000002</v>
      </c>
      <c r="AM26" s="2"/>
    </row>
    <row r="27" spans="1:40" ht="59.25" customHeight="1" x14ac:dyDescent="0.35">
      <c r="A27" s="80" t="s">
        <v>94</v>
      </c>
      <c r="B27" s="52"/>
      <c r="C27" s="46" t="s">
        <v>30</v>
      </c>
      <c r="D27" s="53"/>
      <c r="E27" s="54">
        <f>H10*D27/1000</f>
        <v>0</v>
      </c>
      <c r="F27" s="53"/>
      <c r="G27" s="54">
        <f>G19*F27/1000</f>
        <v>0</v>
      </c>
      <c r="H27" s="53"/>
      <c r="I27" s="54">
        <f>I19*H27/1000</f>
        <v>0</v>
      </c>
      <c r="J27" s="53"/>
      <c r="K27" s="54">
        <f>K19*J27/1000</f>
        <v>0</v>
      </c>
      <c r="L27" s="53"/>
      <c r="M27" s="54">
        <f>M19*L27/1000</f>
        <v>0</v>
      </c>
      <c r="N27" s="53"/>
      <c r="O27" s="54">
        <f>O19*N27/1000</f>
        <v>0</v>
      </c>
      <c r="P27" s="53"/>
      <c r="Q27" s="54">
        <f>Q19*P27/1000</f>
        <v>0</v>
      </c>
      <c r="R27" s="53"/>
      <c r="S27" s="54">
        <f>S19*R27/1000</f>
        <v>0</v>
      </c>
      <c r="T27" s="53"/>
      <c r="U27" s="54">
        <f>U19*T27/1000</f>
        <v>0</v>
      </c>
      <c r="V27" s="53"/>
      <c r="W27" s="54">
        <f>W19*V27/1000</f>
        <v>0</v>
      </c>
      <c r="X27" s="53"/>
      <c r="Y27" s="54">
        <f>Y19*X27/1000</f>
        <v>0</v>
      </c>
      <c r="Z27" s="53">
        <v>30.37</v>
      </c>
      <c r="AA27" s="54">
        <f>AA19*Z27/1000</f>
        <v>2.4599700000000002</v>
      </c>
      <c r="AB27" s="53"/>
      <c r="AC27" s="54">
        <f>AC19*AB27/1000</f>
        <v>0</v>
      </c>
      <c r="AD27" s="53"/>
      <c r="AE27" s="54">
        <f>AE19*AD27/1000</f>
        <v>0</v>
      </c>
      <c r="AF27" s="53"/>
      <c r="AG27" s="54">
        <f>AG19*AF27/1000</f>
        <v>0</v>
      </c>
      <c r="AH27" s="55">
        <f>(E27+G27+I27+M27+O27+Q27+S27+U27+W27+Y27+AC27+AE27+AG27+K27+AA27)</f>
        <v>2.4599700000000002</v>
      </c>
      <c r="AI27" s="57">
        <v>28</v>
      </c>
      <c r="AJ27" s="56">
        <f>AH27*AI27</f>
        <v>68.879160000000013</v>
      </c>
      <c r="AK27" s="48">
        <f>(D27+F27+H27+L27+N27+P27+R27+T27+V27+X27+AB27+AD27+AF27+J27+Z27)/1000</f>
        <v>3.0370000000000001E-2</v>
      </c>
      <c r="AL27" s="56">
        <f>AI27*AK27</f>
        <v>0.85036</v>
      </c>
      <c r="AM27" s="2"/>
    </row>
    <row r="28" spans="1:40" ht="41.25" customHeight="1" x14ac:dyDescent="0.35">
      <c r="A28" s="80" t="s">
        <v>93</v>
      </c>
      <c r="B28" s="52"/>
      <c r="C28" s="46" t="s">
        <v>30</v>
      </c>
      <c r="D28" s="53"/>
      <c r="E28" s="54">
        <f>H10*D28/1000</f>
        <v>0</v>
      </c>
      <c r="F28" s="53"/>
      <c r="G28" s="54">
        <f>G19*F28/1000</f>
        <v>0</v>
      </c>
      <c r="H28" s="53">
        <v>3</v>
      </c>
      <c r="I28" s="54">
        <f>I19*H28/1000</f>
        <v>0.24299999999999999</v>
      </c>
      <c r="J28" s="53"/>
      <c r="K28" s="54">
        <f>K19*J28/1000</f>
        <v>0</v>
      </c>
      <c r="L28" s="53"/>
      <c r="M28" s="54">
        <f>M19*L28/1000</f>
        <v>0</v>
      </c>
      <c r="N28" s="53"/>
      <c r="O28" s="54">
        <f>O19*N28/1000</f>
        <v>0</v>
      </c>
      <c r="P28" s="53"/>
      <c r="Q28" s="54">
        <f>Q19*P28/1000</f>
        <v>0</v>
      </c>
      <c r="R28" s="53"/>
      <c r="S28" s="54">
        <f>S19*R28/1000</f>
        <v>0</v>
      </c>
      <c r="T28" s="53"/>
      <c r="U28" s="54">
        <f>U19*T28/1000</f>
        <v>0</v>
      </c>
      <c r="V28" s="53"/>
      <c r="W28" s="54">
        <f>W19*V28/1000</f>
        <v>0</v>
      </c>
      <c r="X28" s="53"/>
      <c r="Y28" s="54">
        <f>Y19*X28/1000</f>
        <v>0</v>
      </c>
      <c r="Z28" s="53"/>
      <c r="AA28" s="54">
        <f>AA19*Z28/1000</f>
        <v>0</v>
      </c>
      <c r="AB28" s="53"/>
      <c r="AC28" s="54">
        <f>AC19*AB28/1000</f>
        <v>0</v>
      </c>
      <c r="AD28" s="53"/>
      <c r="AE28" s="54">
        <f>AE19*AD28/1000</f>
        <v>0</v>
      </c>
      <c r="AF28" s="53"/>
      <c r="AG28" s="54">
        <f>AG19*AF28/1000</f>
        <v>0</v>
      </c>
      <c r="AH28" s="55">
        <f>(E28+G28+I28+M28+O28+Q28+S28+U28+W28+Y28+AC28+AE28+AG28+K28+AA28)</f>
        <v>0.24299999999999999</v>
      </c>
      <c r="AI28" s="53">
        <v>390</v>
      </c>
      <c r="AJ28" s="56">
        <f>AH28*AI28</f>
        <v>94.77</v>
      </c>
      <c r="AK28" s="48">
        <f>(D28+F28+H28+L28+N28+P28+R28+T28+V28+X28+AB28+AD28+AF28+J28+Z28)/1000</f>
        <v>3.0000000000000001E-3</v>
      </c>
      <c r="AL28" s="56">
        <f>AI28*AK28</f>
        <v>1.17</v>
      </c>
      <c r="AM28" s="2"/>
    </row>
    <row r="29" spans="1:40" ht="25.5" customHeight="1" x14ac:dyDescent="0.35">
      <c r="A29" s="79" t="s">
        <v>55</v>
      </c>
      <c r="B29" s="52"/>
      <c r="C29" s="46" t="s">
        <v>30</v>
      </c>
      <c r="D29" s="53"/>
      <c r="E29" s="54">
        <f>H10*D29/1000</f>
        <v>0</v>
      </c>
      <c r="F29" s="53"/>
      <c r="G29" s="54">
        <f>G19*F29/1000</f>
        <v>0</v>
      </c>
      <c r="H29" s="53"/>
      <c r="I29" s="54">
        <f>I19*H29/1000</f>
        <v>0</v>
      </c>
      <c r="J29" s="53"/>
      <c r="K29" s="54">
        <f>K19*J29/1000</f>
        <v>0</v>
      </c>
      <c r="L29" s="53"/>
      <c r="M29" s="54">
        <f>M19*L29/1000</f>
        <v>0</v>
      </c>
      <c r="N29" s="53"/>
      <c r="O29" s="54">
        <f>O19*N29/1000</f>
        <v>0</v>
      </c>
      <c r="P29" s="53"/>
      <c r="Q29" s="54">
        <f>Q19*P29/1000</f>
        <v>0</v>
      </c>
      <c r="R29" s="53">
        <v>100.2</v>
      </c>
      <c r="S29" s="54">
        <f>S19*R29/1000</f>
        <v>8.1161999999999992</v>
      </c>
      <c r="T29" s="53"/>
      <c r="U29" s="54">
        <f>U19*T29/1000</f>
        <v>0</v>
      </c>
      <c r="V29" s="53"/>
      <c r="W29" s="54">
        <f>W19*V29/1000</f>
        <v>0</v>
      </c>
      <c r="X29" s="53"/>
      <c r="Y29" s="54">
        <f>Y19*X29/1000</f>
        <v>0</v>
      </c>
      <c r="Z29" s="53"/>
      <c r="AA29" s="54">
        <f>AA19*Z29/1000</f>
        <v>0</v>
      </c>
      <c r="AB29" s="53"/>
      <c r="AC29" s="54">
        <f>AC19*AB29/1000</f>
        <v>0</v>
      </c>
      <c r="AD29" s="53"/>
      <c r="AE29" s="54">
        <f>AE19*AD29/1000</f>
        <v>0</v>
      </c>
      <c r="AF29" s="53"/>
      <c r="AG29" s="54">
        <f>AG19*AF29/1000</f>
        <v>0</v>
      </c>
      <c r="AH29" s="55">
        <f>(E29+G29+I29+M29+O29+Q29+S29+U29+W29+Y29+AC29+AE29+AG29+K29+AA29)</f>
        <v>8.1161999999999992</v>
      </c>
      <c r="AI29" s="53">
        <v>35</v>
      </c>
      <c r="AJ29" s="56">
        <f>AH29*AI29</f>
        <v>284.06699999999995</v>
      </c>
      <c r="AK29" s="48">
        <f>(D29+F29+H29+L29+N29+P29+R29+T29+V29+X29+AB29+AD29+AF29+J29+Z29)/1000</f>
        <v>0.1002</v>
      </c>
      <c r="AL29" s="56">
        <f>AI29*AK29</f>
        <v>3.5070000000000001</v>
      </c>
      <c r="AM29" s="2"/>
    </row>
    <row r="30" spans="1:40" ht="21.75" customHeight="1" x14ac:dyDescent="0.35">
      <c r="A30" s="79" t="s">
        <v>73</v>
      </c>
      <c r="B30" s="52"/>
      <c r="C30" s="52" t="s">
        <v>30</v>
      </c>
      <c r="D30" s="53"/>
      <c r="E30" s="54">
        <f>H10*D30/1000</f>
        <v>0</v>
      </c>
      <c r="F30" s="53"/>
      <c r="G30" s="54">
        <f>G19*F30/1000</f>
        <v>0</v>
      </c>
      <c r="H30" s="53"/>
      <c r="I30" s="54">
        <f>I19*H30/1000</f>
        <v>0</v>
      </c>
      <c r="J30" s="53"/>
      <c r="K30" s="54">
        <f>K19*J30/1000</f>
        <v>0</v>
      </c>
      <c r="L30" s="53"/>
      <c r="M30" s="54">
        <f>M19*L30/1000</f>
        <v>0</v>
      </c>
      <c r="N30" s="53"/>
      <c r="O30" s="54">
        <f>O19*N30/1000</f>
        <v>0</v>
      </c>
      <c r="P30" s="53"/>
      <c r="Q30" s="54">
        <f>Q19*P30/1000</f>
        <v>0</v>
      </c>
      <c r="R30" s="53">
        <v>13.1</v>
      </c>
      <c r="S30" s="54">
        <f>S19*R30/1000</f>
        <v>1.0610999999999999</v>
      </c>
      <c r="T30" s="53"/>
      <c r="U30" s="54">
        <f>U19*T30/1000</f>
        <v>0</v>
      </c>
      <c r="V30" s="53"/>
      <c r="W30" s="54">
        <f>W19*V30/1000</f>
        <v>0</v>
      </c>
      <c r="X30" s="53"/>
      <c r="Y30" s="54">
        <f>Y19*X30/1000</f>
        <v>0</v>
      </c>
      <c r="Z30" s="53"/>
      <c r="AA30" s="54">
        <f>AA19*Z30/1000</f>
        <v>0</v>
      </c>
      <c r="AB30" s="53"/>
      <c r="AC30" s="54">
        <f>AC19*AB30/1000</f>
        <v>0</v>
      </c>
      <c r="AD30" s="53"/>
      <c r="AE30" s="54">
        <f>AE19*AD30/1000</f>
        <v>0</v>
      </c>
      <c r="AF30" s="53"/>
      <c r="AG30" s="54">
        <f>AG19*AF30/1000</f>
        <v>0</v>
      </c>
      <c r="AH30" s="55">
        <f>(E30+G30+I30+M30+O30+Q30+S30+U30+W30+Y30+AC30+AE30+AG30+K30+AA30)</f>
        <v>1.0610999999999999</v>
      </c>
      <c r="AI30" s="53">
        <v>38</v>
      </c>
      <c r="AJ30" s="56">
        <f>AH30*AI30</f>
        <v>40.321799999999996</v>
      </c>
      <c r="AK30" s="48">
        <f>(D30+F30+H30+L30+N30+P30+R30+T30+V30+X30+AB30+AD30+AF30+J30+Z30)/1000</f>
        <v>1.3099999999999999E-2</v>
      </c>
      <c r="AL30" s="56">
        <f>AI30*AK30</f>
        <v>0.49779999999999996</v>
      </c>
      <c r="AM30" s="2"/>
    </row>
    <row r="31" spans="1:40" ht="21" customHeight="1" x14ac:dyDescent="0.35">
      <c r="A31" s="79" t="s">
        <v>57</v>
      </c>
      <c r="B31" s="52"/>
      <c r="C31" s="46" t="s">
        <v>30</v>
      </c>
      <c r="D31" s="53"/>
      <c r="E31" s="54">
        <f>H10*D31/1000</f>
        <v>0</v>
      </c>
      <c r="F31" s="53"/>
      <c r="G31" s="54">
        <f>G19*F31/1000</f>
        <v>0</v>
      </c>
      <c r="H31" s="53"/>
      <c r="I31" s="54">
        <f>I19*H31/1000</f>
        <v>0</v>
      </c>
      <c r="J31" s="53"/>
      <c r="K31" s="54">
        <f>K19*J31/1000</f>
        <v>0</v>
      </c>
      <c r="L31" s="53"/>
      <c r="M31" s="54">
        <f>M19*L31/1000</f>
        <v>0</v>
      </c>
      <c r="N31" s="53"/>
      <c r="O31" s="54">
        <f>O19*N31/1000</f>
        <v>0</v>
      </c>
      <c r="P31" s="53"/>
      <c r="Q31" s="54">
        <f>Q19*P31/1000</f>
        <v>0</v>
      </c>
      <c r="R31" s="53">
        <v>11</v>
      </c>
      <c r="S31" s="54">
        <f>S19*R31/1000</f>
        <v>0.89100000000000001</v>
      </c>
      <c r="T31" s="53"/>
      <c r="U31" s="54">
        <f>U19*T31/1000</f>
        <v>0</v>
      </c>
      <c r="V31" s="53"/>
      <c r="W31" s="54">
        <f>W19*V31/1000</f>
        <v>0</v>
      </c>
      <c r="X31" s="53"/>
      <c r="Y31" s="54">
        <f>Y19*X31/1000</f>
        <v>0</v>
      </c>
      <c r="Z31" s="53"/>
      <c r="AA31" s="54">
        <f>AA19*Z31/1000</f>
        <v>0</v>
      </c>
      <c r="AB31" s="53"/>
      <c r="AC31" s="54">
        <f>AC19*AB31/1000</f>
        <v>0</v>
      </c>
      <c r="AD31" s="53"/>
      <c r="AE31" s="54">
        <f>AE19*AD31/1000</f>
        <v>0</v>
      </c>
      <c r="AF31" s="53"/>
      <c r="AG31" s="54">
        <f>AG19*AF31/1000</f>
        <v>0</v>
      </c>
      <c r="AH31" s="55">
        <f>(E31+G31+I31+M31+O31+Q31+S31+U31+W31+Y31+AC31+AE31+AG31+K31+AA31)</f>
        <v>0.89100000000000001</v>
      </c>
      <c r="AI31" s="53">
        <v>43</v>
      </c>
      <c r="AJ31" s="56">
        <f>AH31*AI31</f>
        <v>38.313000000000002</v>
      </c>
      <c r="AK31" s="48">
        <f>(D31+F31+H31+L31+N31+P31+R31+T31+V31+X31+AB31+AD31+AF31+J31+Z31)/1000</f>
        <v>1.0999999999999999E-2</v>
      </c>
      <c r="AL31" s="56">
        <f>AI31*AK31</f>
        <v>0.47299999999999998</v>
      </c>
      <c r="AM31" s="2"/>
    </row>
    <row r="32" spans="1:40" ht="23.25" customHeight="1" x14ac:dyDescent="0.35">
      <c r="A32" s="79" t="s">
        <v>48</v>
      </c>
      <c r="B32" s="52"/>
      <c r="C32" s="46" t="s">
        <v>30</v>
      </c>
      <c r="D32" s="53"/>
      <c r="E32" s="54">
        <f>H10*D32/1000</f>
        <v>0</v>
      </c>
      <c r="F32" s="53"/>
      <c r="G32" s="54">
        <f>G19*F32/1000</f>
        <v>0</v>
      </c>
      <c r="H32" s="53"/>
      <c r="I32" s="54">
        <f>I19*H32/1000</f>
        <v>0</v>
      </c>
      <c r="J32" s="53"/>
      <c r="K32" s="54">
        <f>K19*J32/1000</f>
        <v>0</v>
      </c>
      <c r="L32" s="53"/>
      <c r="M32" s="54">
        <f>M19*L32/1000</f>
        <v>0</v>
      </c>
      <c r="N32" s="53"/>
      <c r="O32" s="54">
        <f>O19*N32/1000</f>
        <v>0</v>
      </c>
      <c r="P32" s="53"/>
      <c r="Q32" s="54">
        <f>Q19*P32/1000</f>
        <v>0</v>
      </c>
      <c r="R32" s="53">
        <v>9.6</v>
      </c>
      <c r="S32" s="54">
        <f>S19*R32/1000</f>
        <v>0.77760000000000007</v>
      </c>
      <c r="T32" s="53">
        <v>12</v>
      </c>
      <c r="U32" s="54">
        <f>U19*T32/1000</f>
        <v>0.97199999999999998</v>
      </c>
      <c r="V32" s="53"/>
      <c r="W32" s="54">
        <f>W19*V32/1000</f>
        <v>0</v>
      </c>
      <c r="X32" s="53"/>
      <c r="Y32" s="54">
        <f>Y19*X32/1000</f>
        <v>0</v>
      </c>
      <c r="Z32" s="53"/>
      <c r="AA32" s="54">
        <f>AA19*Z32/1000</f>
        <v>0</v>
      </c>
      <c r="AB32" s="53"/>
      <c r="AC32" s="54">
        <f>AC19*AB32/1000</f>
        <v>0</v>
      </c>
      <c r="AD32" s="53"/>
      <c r="AE32" s="54">
        <f>AE19*AD32/1000</f>
        <v>0</v>
      </c>
      <c r="AF32" s="53"/>
      <c r="AG32" s="54">
        <f>AG19*AF32/1000</f>
        <v>0</v>
      </c>
      <c r="AH32" s="55">
        <f>(E32+G32+I32+M32+O32+Q32+S32+U32+W32+Y32+AC32+AE32+AG32+K32+AA32)</f>
        <v>1.7496</v>
      </c>
      <c r="AI32" s="53">
        <v>35</v>
      </c>
      <c r="AJ32" s="56">
        <f>AH32*AI32</f>
        <v>61.236000000000004</v>
      </c>
      <c r="AK32" s="48">
        <f>(D32+F32+H32+L32+N32+P32+R32+T32+V32+X32+AB32+AD32+AF32+J32+Z32)/1000</f>
        <v>2.1600000000000001E-2</v>
      </c>
      <c r="AL32" s="56">
        <f>AI32*AK32</f>
        <v>0.75600000000000001</v>
      </c>
      <c r="AM32" s="2"/>
    </row>
    <row r="33" spans="1:45" ht="42" customHeight="1" x14ac:dyDescent="0.35">
      <c r="A33" s="80" t="s">
        <v>92</v>
      </c>
      <c r="B33" s="52"/>
      <c r="C33" s="52" t="s">
        <v>30</v>
      </c>
      <c r="D33" s="53"/>
      <c r="E33" s="54">
        <f>H10*D33/1000</f>
        <v>0</v>
      </c>
      <c r="F33" s="53"/>
      <c r="G33" s="54">
        <f>G19*F33/1000</f>
        <v>0</v>
      </c>
      <c r="H33" s="53"/>
      <c r="I33" s="54">
        <f>I19*H33/1000</f>
        <v>0</v>
      </c>
      <c r="J33" s="53"/>
      <c r="K33" s="54">
        <f>K19*J33/1000</f>
        <v>0</v>
      </c>
      <c r="L33" s="53"/>
      <c r="M33" s="54">
        <f>M19*L33/1000</f>
        <v>0</v>
      </c>
      <c r="N33" s="53"/>
      <c r="O33" s="54">
        <f>O19*N33/1000</f>
        <v>0</v>
      </c>
      <c r="P33" s="53"/>
      <c r="Q33" s="54">
        <f>Q19*P33/1000</f>
        <v>0</v>
      </c>
      <c r="R33" s="53">
        <v>2</v>
      </c>
      <c r="S33" s="54">
        <f>S19*R33/1000</f>
        <v>0.16200000000000001</v>
      </c>
      <c r="T33" s="53"/>
      <c r="U33" s="54">
        <f>U19*T33/1000</f>
        <v>0</v>
      </c>
      <c r="V33" s="53"/>
      <c r="W33" s="54">
        <f>W19*V33/1000</f>
        <v>0</v>
      </c>
      <c r="X33" s="53"/>
      <c r="Y33" s="54">
        <f>Y19*X33/1000</f>
        <v>0</v>
      </c>
      <c r="Z33" s="53"/>
      <c r="AA33" s="54">
        <f>AA19*Z33/1000</f>
        <v>0</v>
      </c>
      <c r="AB33" s="53"/>
      <c r="AC33" s="54">
        <f>AC19*AB33/1000</f>
        <v>0</v>
      </c>
      <c r="AD33" s="53"/>
      <c r="AE33" s="54">
        <f>AE19*AD33/1000</f>
        <v>0</v>
      </c>
      <c r="AF33" s="53"/>
      <c r="AG33" s="54">
        <f>AG19*AF33/1000</f>
        <v>0</v>
      </c>
      <c r="AH33" s="55">
        <f>(E33+G33+I33+M33+O33+Q33+S33+U33+W33+Y33+AC33+AE33+AG33+K33+AA33)</f>
        <v>0.16200000000000001</v>
      </c>
      <c r="AI33" s="53">
        <v>117</v>
      </c>
      <c r="AJ33" s="56">
        <f>AH33*AI33</f>
        <v>18.954000000000001</v>
      </c>
      <c r="AK33" s="48">
        <f>(D33+F33+H33+L33+N33+P33+R33+T33+V33+X33+AB33+AD33+AF33+J33+Z33)/1000</f>
        <v>2E-3</v>
      </c>
      <c r="AL33" s="56">
        <f>AI33*AK33</f>
        <v>0.23400000000000001</v>
      </c>
      <c r="AM33" s="2"/>
    </row>
    <row r="34" spans="1:45" ht="21.75" customHeight="1" x14ac:dyDescent="0.35">
      <c r="A34" s="79" t="s">
        <v>67</v>
      </c>
      <c r="B34" s="52"/>
      <c r="C34" s="46" t="s">
        <v>30</v>
      </c>
      <c r="D34" s="53"/>
      <c r="E34" s="54">
        <f>H10*D34/1000</f>
        <v>0</v>
      </c>
      <c r="F34" s="53"/>
      <c r="G34" s="54">
        <f>G19*F34/1000</f>
        <v>0</v>
      </c>
      <c r="H34" s="53"/>
      <c r="I34" s="54">
        <f>I19*H34/1000</f>
        <v>0</v>
      </c>
      <c r="J34" s="53"/>
      <c r="K34" s="54">
        <f>K19*J34/1000</f>
        <v>0</v>
      </c>
      <c r="L34" s="53"/>
      <c r="M34" s="54">
        <f>M19*L34/1000</f>
        <v>0</v>
      </c>
      <c r="N34" s="53"/>
      <c r="O34" s="54">
        <f>O19*N34/1000</f>
        <v>0</v>
      </c>
      <c r="P34" s="53"/>
      <c r="Q34" s="54">
        <f>Q19*P34/1000</f>
        <v>0</v>
      </c>
      <c r="R34" s="53"/>
      <c r="S34" s="54">
        <f>S19*R34/1000</f>
        <v>0</v>
      </c>
      <c r="T34" s="53">
        <v>90</v>
      </c>
      <c r="U34" s="54">
        <f>U19*T34/1000</f>
        <v>7.29</v>
      </c>
      <c r="V34" s="53"/>
      <c r="W34" s="54">
        <f>W19*V34/1000</f>
        <v>0</v>
      </c>
      <c r="X34" s="53"/>
      <c r="Y34" s="54">
        <f>Y19*X34/1000</f>
        <v>0</v>
      </c>
      <c r="Z34" s="53"/>
      <c r="AA34" s="54">
        <f>AA19*Z34/1000</f>
        <v>0</v>
      </c>
      <c r="AB34" s="53"/>
      <c r="AC34" s="54">
        <f>AC19*AB34/1000</f>
        <v>0</v>
      </c>
      <c r="AD34" s="53"/>
      <c r="AE34" s="54">
        <f>AE19*AD34/1000</f>
        <v>0</v>
      </c>
      <c r="AF34" s="53"/>
      <c r="AG34" s="54">
        <f>AG19*AF34/1000</f>
        <v>0</v>
      </c>
      <c r="AH34" s="55">
        <f>(E34+G34+I34+M34+O34+Q34+S34+U34+W34+Y34+AC34+AE34+AG34+K34+AA34)</f>
        <v>7.29</v>
      </c>
      <c r="AI34" s="53">
        <v>41</v>
      </c>
      <c r="AJ34" s="56">
        <f>AH34*AI34</f>
        <v>298.89</v>
      </c>
      <c r="AK34" s="48">
        <f>(D34+F34+H34+L34+N34+P34+R34+T34+V34+X34+AB34+AD34+AF34+J34+Z34)/1000</f>
        <v>0.09</v>
      </c>
      <c r="AL34" s="56">
        <f>AI34*AK34</f>
        <v>3.69</v>
      </c>
      <c r="AM34" s="2"/>
    </row>
    <row r="35" spans="1:45" ht="59.25" customHeight="1" x14ac:dyDescent="0.35">
      <c r="A35" s="80" t="s">
        <v>91</v>
      </c>
      <c r="B35" s="52"/>
      <c r="C35" s="52" t="s">
        <v>30</v>
      </c>
      <c r="D35" s="53"/>
      <c r="E35" s="54">
        <f>H10*D35/1000</f>
        <v>0</v>
      </c>
      <c r="F35" s="53"/>
      <c r="G35" s="54">
        <f>G19*F35/1000</f>
        <v>0</v>
      </c>
      <c r="H35" s="53"/>
      <c r="I35" s="54">
        <f>I19*H35/1000</f>
        <v>0</v>
      </c>
      <c r="J35" s="53"/>
      <c r="K35" s="54">
        <f>K19*J35/1000</f>
        <v>0</v>
      </c>
      <c r="L35" s="53"/>
      <c r="M35" s="54">
        <f>M19*L35/1000</f>
        <v>0</v>
      </c>
      <c r="N35" s="53"/>
      <c r="O35" s="54">
        <f>O19*N35/1000</f>
        <v>0</v>
      </c>
      <c r="P35" s="53"/>
      <c r="Q35" s="54">
        <f>Q19*P35/1000</f>
        <v>0</v>
      </c>
      <c r="R35" s="54"/>
      <c r="S35" s="54">
        <f>S19*R35/1000</f>
        <v>0</v>
      </c>
      <c r="T35" s="53">
        <v>66.31</v>
      </c>
      <c r="U35" s="54">
        <f>U19*T35/1000</f>
        <v>5.3711100000000007</v>
      </c>
      <c r="V35" s="53"/>
      <c r="W35" s="54">
        <f>W19*V35/1000</f>
        <v>0</v>
      </c>
      <c r="X35" s="53"/>
      <c r="Y35" s="54">
        <f>Y19*X35/1000</f>
        <v>0</v>
      </c>
      <c r="Z35" s="53"/>
      <c r="AA35" s="54">
        <f>AA19*Z35/1000</f>
        <v>0</v>
      </c>
      <c r="AB35" s="53"/>
      <c r="AC35" s="54">
        <f>AC19*AB35/1000</f>
        <v>0</v>
      </c>
      <c r="AD35" s="53"/>
      <c r="AE35" s="54">
        <f>AE19*AD35/1000</f>
        <v>0</v>
      </c>
      <c r="AF35" s="53"/>
      <c r="AG35" s="54">
        <f>AG19*AF35/1000</f>
        <v>0</v>
      </c>
      <c r="AH35" s="55">
        <f>(E35+G35+I35+M35+O35+Q35+S35+U35+W35+Y35+AC35+AE35+AG35+K35+AA35)</f>
        <v>5.3711100000000007</v>
      </c>
      <c r="AI35" s="53">
        <v>650</v>
      </c>
      <c r="AJ35" s="56">
        <f>AH35*AI35</f>
        <v>3491.2215000000006</v>
      </c>
      <c r="AK35" s="48">
        <f>(D35+F35+H35+L35+N35+P35+R35+T35+V35+X35+AB35+AD35+AF35+J35+Z35)/1000</f>
        <v>6.6310000000000008E-2</v>
      </c>
      <c r="AL35" s="56">
        <f>AI35*AK35</f>
        <v>43.101500000000009</v>
      </c>
      <c r="AM35" s="2"/>
    </row>
    <row r="36" spans="1:45" ht="24.75" customHeight="1" x14ac:dyDescent="0.35">
      <c r="A36" s="79" t="s">
        <v>56</v>
      </c>
      <c r="B36" s="52"/>
      <c r="C36" s="46" t="s">
        <v>30</v>
      </c>
      <c r="D36" s="53"/>
      <c r="E36" s="54">
        <f>H10*D36/1000</f>
        <v>0</v>
      </c>
      <c r="F36" s="53"/>
      <c r="G36" s="54">
        <f>G19*F36/1000</f>
        <v>0</v>
      </c>
      <c r="H36" s="53"/>
      <c r="I36" s="54">
        <f>I19*H36/1000</f>
        <v>0</v>
      </c>
      <c r="J36" s="53"/>
      <c r="K36" s="54">
        <f>K19*J36/1000</f>
        <v>0</v>
      </c>
      <c r="L36" s="53"/>
      <c r="M36" s="54">
        <f>M19*L36/1000</f>
        <v>0</v>
      </c>
      <c r="N36" s="53"/>
      <c r="O36" s="54">
        <f>O19*N36/1000</f>
        <v>0</v>
      </c>
      <c r="P36" s="53"/>
      <c r="Q36" s="54">
        <f>Q19*P36/1000</f>
        <v>0</v>
      </c>
      <c r="R36" s="53"/>
      <c r="S36" s="54">
        <f>S19*R36/1000</f>
        <v>0</v>
      </c>
      <c r="T36" s="53">
        <v>6</v>
      </c>
      <c r="U36" s="54">
        <f>U19*T36/1000</f>
        <v>0.48599999999999999</v>
      </c>
      <c r="V36" s="53"/>
      <c r="W36" s="54">
        <f>W19*V36/1000</f>
        <v>0</v>
      </c>
      <c r="X36" s="53"/>
      <c r="Y36" s="54">
        <f>Y19*X36/1000</f>
        <v>0</v>
      </c>
      <c r="Z36" s="53"/>
      <c r="AA36" s="54">
        <f>AA19*Z36/1000</f>
        <v>0</v>
      </c>
      <c r="AB36" s="53"/>
      <c r="AC36" s="54">
        <f>AC19*AB36/1000</f>
        <v>0</v>
      </c>
      <c r="AD36" s="53"/>
      <c r="AE36" s="54">
        <f>AE19*AD36/1000</f>
        <v>0</v>
      </c>
      <c r="AF36" s="53"/>
      <c r="AG36" s="54">
        <f>AG19*AF36/1000</f>
        <v>0</v>
      </c>
      <c r="AH36" s="55">
        <f>(E36+G36+I36+M36+O36+Q36+S36+U36+W36+Y36+AC36+AE36+AG36+K36+AA36)</f>
        <v>0.48599999999999999</v>
      </c>
      <c r="AI36" s="53">
        <v>90</v>
      </c>
      <c r="AJ36" s="56">
        <f>AH36*AI36</f>
        <v>43.74</v>
      </c>
      <c r="AK36" s="48">
        <f>(D36+F36+H36+L36+N36+P36+R36+T36+V36+X36+AB36+AD36+AF36+J36+Z36)/1000</f>
        <v>6.0000000000000001E-3</v>
      </c>
      <c r="AL36" s="56">
        <f>AI36*AK36</f>
        <v>0.54</v>
      </c>
      <c r="AM36" s="2"/>
    </row>
    <row r="37" spans="1:45" ht="24.75" customHeight="1" x14ac:dyDescent="0.35">
      <c r="A37" s="79" t="s">
        <v>90</v>
      </c>
      <c r="B37" s="52"/>
      <c r="C37" s="46" t="s">
        <v>30</v>
      </c>
      <c r="D37" s="53"/>
      <c r="E37" s="54">
        <f>H10*D37/1000</f>
        <v>0</v>
      </c>
      <c r="F37" s="53"/>
      <c r="G37" s="54">
        <f>G19*F37/1000</f>
        <v>0</v>
      </c>
      <c r="H37" s="53"/>
      <c r="I37" s="54">
        <f>I19*H37/1000</f>
        <v>0</v>
      </c>
      <c r="J37" s="53"/>
      <c r="K37" s="54">
        <f>K19*J37/1000</f>
        <v>0</v>
      </c>
      <c r="L37" s="53"/>
      <c r="M37" s="54">
        <f>M19*L37/1000</f>
        <v>0</v>
      </c>
      <c r="N37" s="53"/>
      <c r="O37" s="54">
        <f>O19*N37/1000</f>
        <v>0</v>
      </c>
      <c r="P37" s="53"/>
      <c r="Q37" s="54">
        <f>Q19*P37/1000</f>
        <v>0</v>
      </c>
      <c r="R37" s="53"/>
      <c r="S37" s="54">
        <f>S19*R37/1000</f>
        <v>0</v>
      </c>
      <c r="T37" s="53">
        <v>2.25</v>
      </c>
      <c r="U37" s="54">
        <v>0.182</v>
      </c>
      <c r="V37" s="53"/>
      <c r="W37" s="54">
        <f>W19*V37/1000</f>
        <v>0</v>
      </c>
      <c r="X37" s="53"/>
      <c r="Y37" s="54">
        <f>Y19*X37/1000</f>
        <v>0</v>
      </c>
      <c r="Z37" s="53"/>
      <c r="AA37" s="54">
        <f>AA19*Z37/1000</f>
        <v>0</v>
      </c>
      <c r="AB37" s="53"/>
      <c r="AC37" s="54">
        <f>AC19*AB37/1000</f>
        <v>0</v>
      </c>
      <c r="AD37" s="53">
        <v>12.4</v>
      </c>
      <c r="AE37" s="54">
        <v>1.004</v>
      </c>
      <c r="AF37" s="53"/>
      <c r="AG37" s="54">
        <f>AG19*AF37/1000</f>
        <v>0</v>
      </c>
      <c r="AH37" s="55">
        <f>(E37+G37+I37+M37+O37+Q37+S37+U37+W37+Y37+AC37+AE37+AG37+K37+AA37)</f>
        <v>1.1859999999999999</v>
      </c>
      <c r="AI37" s="53">
        <v>38</v>
      </c>
      <c r="AJ37" s="56">
        <f>AH37*AI37</f>
        <v>45.067999999999998</v>
      </c>
      <c r="AK37" s="48">
        <f>(D37+F37+H37+L37+N37+P37+R37+T37+V37+X37+AB37+AD37+AF37+J37+Z37)/1000</f>
        <v>1.465E-2</v>
      </c>
      <c r="AL37" s="56">
        <f>AI37*AK37</f>
        <v>0.55669999999999997</v>
      </c>
      <c r="AM37" s="2"/>
    </row>
    <row r="38" spans="1:45" ht="24.75" customHeight="1" x14ac:dyDescent="0.35">
      <c r="A38" s="79" t="s">
        <v>49</v>
      </c>
      <c r="B38" s="52"/>
      <c r="C38" s="46" t="s">
        <v>30</v>
      </c>
      <c r="D38" s="53"/>
      <c r="E38" s="54">
        <f>H11*D38/1000</f>
        <v>0</v>
      </c>
      <c r="F38" s="53"/>
      <c r="G38" s="54">
        <f>G20*F38/1000</f>
        <v>0</v>
      </c>
      <c r="H38" s="53"/>
      <c r="I38" s="54">
        <f>I20*H38/1000</f>
        <v>0</v>
      </c>
      <c r="J38" s="53"/>
      <c r="K38" s="54">
        <f>K20*J38/1000</f>
        <v>0</v>
      </c>
      <c r="L38" s="53"/>
      <c r="M38" s="54">
        <f>M20*L38/1000</f>
        <v>0</v>
      </c>
      <c r="N38" s="53"/>
      <c r="O38" s="54">
        <f>O20*N38/1000</f>
        <v>0</v>
      </c>
      <c r="P38" s="53"/>
      <c r="Q38" s="54">
        <v>0</v>
      </c>
      <c r="R38" s="53"/>
      <c r="S38" s="54">
        <v>0</v>
      </c>
      <c r="T38" s="53">
        <v>0.75</v>
      </c>
      <c r="U38" s="54">
        <v>6.0999999999999999E-2</v>
      </c>
      <c r="V38" s="53"/>
      <c r="W38" s="54">
        <v>0</v>
      </c>
      <c r="X38" s="53"/>
      <c r="Y38" s="54">
        <f>Y20*X38/1000</f>
        <v>0</v>
      </c>
      <c r="Z38" s="53"/>
      <c r="AA38" s="54">
        <v>0</v>
      </c>
      <c r="AB38" s="53"/>
      <c r="AC38" s="54">
        <v>0</v>
      </c>
      <c r="AD38" s="53"/>
      <c r="AE38" s="54">
        <f>AE20*AD38/1000</f>
        <v>0</v>
      </c>
      <c r="AF38" s="53"/>
      <c r="AG38" s="54">
        <f>AG20*AF38/1000</f>
        <v>0</v>
      </c>
      <c r="AH38" s="55">
        <v>6.0999999999999999E-2</v>
      </c>
      <c r="AI38" s="53">
        <v>285</v>
      </c>
      <c r="AJ38" s="56">
        <f>AH38*AI38</f>
        <v>17.384999999999998</v>
      </c>
      <c r="AK38" s="48">
        <f>(D38+F38+H38+L38+N38+P38+R38+T38+V38+X38+AB38+AD38+AF38+J38+Z38)/1000</f>
        <v>7.5000000000000002E-4</v>
      </c>
      <c r="AL38" s="56">
        <f>AI38*AK38</f>
        <v>0.21375</v>
      </c>
      <c r="AM38" s="2"/>
    </row>
    <row r="39" spans="1:45" ht="38.25" customHeight="1" x14ac:dyDescent="0.35">
      <c r="A39" s="80" t="s">
        <v>89</v>
      </c>
      <c r="B39" s="52"/>
      <c r="C39" s="46" t="s">
        <v>30</v>
      </c>
      <c r="D39" s="53"/>
      <c r="E39" s="54">
        <f>H12*D39/1000</f>
        <v>0</v>
      </c>
      <c r="F39" s="53"/>
      <c r="G39" s="54">
        <f>G21*F39/1000</f>
        <v>0</v>
      </c>
      <c r="H39" s="53"/>
      <c r="I39" s="54">
        <f>I21*H39/1000</f>
        <v>0</v>
      </c>
      <c r="J39" s="53"/>
      <c r="K39" s="54">
        <f>K21*J39/1000</f>
        <v>0</v>
      </c>
      <c r="L39" s="53"/>
      <c r="M39" s="54">
        <f>M21*L39/1000</f>
        <v>0</v>
      </c>
      <c r="N39" s="53"/>
      <c r="O39" s="54">
        <f>O21*N39/1000</f>
        <v>0</v>
      </c>
      <c r="P39" s="53"/>
      <c r="Q39" s="54">
        <f>Q21*P39/1000</f>
        <v>0</v>
      </c>
      <c r="R39" s="53"/>
      <c r="S39" s="54">
        <f>S21*R39/1000</f>
        <v>0</v>
      </c>
      <c r="T39" s="53"/>
      <c r="U39" s="54">
        <f>U21*T39/1000</f>
        <v>0</v>
      </c>
      <c r="V39" s="53">
        <v>22.5</v>
      </c>
      <c r="W39" s="54">
        <v>1.823</v>
      </c>
      <c r="X39" s="53"/>
      <c r="Y39" s="54">
        <f>Y21*X39/1000</f>
        <v>0</v>
      </c>
      <c r="Z39" s="53"/>
      <c r="AA39" s="54">
        <f>AA21*Z39/1000</f>
        <v>0</v>
      </c>
      <c r="AB39" s="53"/>
      <c r="AC39" s="54">
        <v>0</v>
      </c>
      <c r="AD39" s="53"/>
      <c r="AE39" s="54">
        <f>AE21*AD39/1000</f>
        <v>0</v>
      </c>
      <c r="AF39" s="53"/>
      <c r="AG39" s="54">
        <f>AG21*AF39/1000</f>
        <v>0</v>
      </c>
      <c r="AH39" s="55">
        <v>1.823</v>
      </c>
      <c r="AI39" s="53">
        <v>285</v>
      </c>
      <c r="AJ39" s="56">
        <f>AH39*AI39</f>
        <v>519.55499999999995</v>
      </c>
      <c r="AK39" s="48">
        <f>(D39+F39+H39+L39+N39+P39+R39+T39+V39+X39+AB39+AD39+AF39+J39+Z39)/1000</f>
        <v>2.2499999999999999E-2</v>
      </c>
      <c r="AL39" s="56">
        <f>AI39*AK39</f>
        <v>6.4124999999999996</v>
      </c>
      <c r="AM39" s="2"/>
    </row>
    <row r="40" spans="1:45" ht="21.75" customHeight="1" x14ac:dyDescent="0.35">
      <c r="A40" s="79" t="s">
        <v>88</v>
      </c>
      <c r="B40" s="52"/>
      <c r="C40" s="46" t="s">
        <v>30</v>
      </c>
      <c r="D40" s="53"/>
      <c r="E40" s="54">
        <v>0</v>
      </c>
      <c r="F40" s="53"/>
      <c r="G40" s="54">
        <f>G23*F40/1000</f>
        <v>0</v>
      </c>
      <c r="H40" s="53"/>
      <c r="I40" s="54">
        <f>I23*H40/1000</f>
        <v>0</v>
      </c>
      <c r="J40" s="53"/>
      <c r="K40" s="54">
        <f>K23*J40/1000</f>
        <v>0</v>
      </c>
      <c r="L40" s="53"/>
      <c r="M40" s="54">
        <f>L40*M19/1000</f>
        <v>0</v>
      </c>
      <c r="N40" s="53"/>
      <c r="O40" s="54">
        <f>O23*N40/1000</f>
        <v>0</v>
      </c>
      <c r="P40" s="53"/>
      <c r="Q40" s="54">
        <f>Q23*P40/1000</f>
        <v>0</v>
      </c>
      <c r="R40" s="53"/>
      <c r="S40" s="54">
        <v>0</v>
      </c>
      <c r="T40" s="53"/>
      <c r="U40" s="54">
        <f>U23*T40/1000</f>
        <v>0</v>
      </c>
      <c r="V40" s="53"/>
      <c r="W40" s="54">
        <f>W23*V40/1000</f>
        <v>0</v>
      </c>
      <c r="X40" s="53"/>
      <c r="Y40" s="54">
        <f>Y23*X40/1000</f>
        <v>0</v>
      </c>
      <c r="Z40" s="53"/>
      <c r="AA40" s="54">
        <f>AA23*Z40/1000</f>
        <v>0</v>
      </c>
      <c r="AB40" s="53"/>
      <c r="AC40" s="54">
        <f>AC23*AB40/1000</f>
        <v>0</v>
      </c>
      <c r="AD40" s="53">
        <v>72.489999999999995</v>
      </c>
      <c r="AE40" s="54">
        <v>5.8719999999999999</v>
      </c>
      <c r="AF40" s="53"/>
      <c r="AG40" s="54">
        <f>AG23*AF40/1000</f>
        <v>0</v>
      </c>
      <c r="AH40" s="55">
        <v>5.8719999999999999</v>
      </c>
      <c r="AI40" s="53">
        <v>224</v>
      </c>
      <c r="AJ40" s="56">
        <f>AH40*AI40</f>
        <v>1315.328</v>
      </c>
      <c r="AK40" s="48">
        <v>0.02</v>
      </c>
      <c r="AL40" s="56">
        <f>AJ40/AH19</f>
        <v>16.238617283950617</v>
      </c>
      <c r="AM40" s="2"/>
    </row>
    <row r="41" spans="1:45" ht="23.25" customHeight="1" x14ac:dyDescent="0.35">
      <c r="A41" s="79" t="s">
        <v>87</v>
      </c>
      <c r="B41" s="52"/>
      <c r="C41" s="52" t="s">
        <v>30</v>
      </c>
      <c r="D41" s="53"/>
      <c r="E41" s="54">
        <f>H10*D41/1000</f>
        <v>0</v>
      </c>
      <c r="F41" s="53"/>
      <c r="G41" s="54">
        <f>G19*F41/1000</f>
        <v>0</v>
      </c>
      <c r="H41" s="53"/>
      <c r="I41" s="54">
        <f>I19*H41/1000</f>
        <v>0</v>
      </c>
      <c r="J41" s="53"/>
      <c r="K41" s="54">
        <f>K19*J41/1000</f>
        <v>0</v>
      </c>
      <c r="L41" s="53"/>
      <c r="M41" s="54">
        <f>M19*L41/1000</f>
        <v>0</v>
      </c>
      <c r="N41" s="53"/>
      <c r="O41" s="54">
        <f>O19*N41/1000</f>
        <v>0</v>
      </c>
      <c r="P41" s="53"/>
      <c r="Q41" s="54">
        <f>Q19*P41/1000</f>
        <v>0</v>
      </c>
      <c r="R41" s="53"/>
      <c r="S41" s="54">
        <f>S19*R41/1000</f>
        <v>0</v>
      </c>
      <c r="T41" s="53"/>
      <c r="U41" s="54">
        <f>U19*T41/1000</f>
        <v>0</v>
      </c>
      <c r="V41" s="53"/>
      <c r="W41" s="54">
        <f>W19*V41/1000</f>
        <v>0</v>
      </c>
      <c r="X41" s="53"/>
      <c r="Y41" s="54">
        <f>Y19*X41/1000</f>
        <v>0</v>
      </c>
      <c r="Z41" s="53"/>
      <c r="AA41" s="54">
        <f>AA19*Z41/1000</f>
        <v>0</v>
      </c>
      <c r="AB41" s="53"/>
      <c r="AC41" s="54">
        <f>AC19*AB41/1000</f>
        <v>0</v>
      </c>
      <c r="AD41" s="53"/>
      <c r="AE41" s="54">
        <f>AE19*AD41/1000</f>
        <v>0</v>
      </c>
      <c r="AF41" s="53">
        <v>150.74</v>
      </c>
      <c r="AG41" s="54">
        <v>12.21</v>
      </c>
      <c r="AH41" s="55">
        <v>12.21</v>
      </c>
      <c r="AI41" s="53">
        <v>54</v>
      </c>
      <c r="AJ41" s="56">
        <f>AH41*AI41</f>
        <v>659.34</v>
      </c>
      <c r="AK41" s="48">
        <f>(D41+F41+H41+L41+N41+P41+R41+T41+V41+X41+AB41+AD41+AF41+J41+Z41)/1000</f>
        <v>0.15074000000000001</v>
      </c>
      <c r="AL41" s="56">
        <f>AI41*AK41</f>
        <v>8.1399600000000003</v>
      </c>
      <c r="AM41" s="2"/>
    </row>
    <row r="42" spans="1:45" ht="23.25" customHeight="1" x14ac:dyDescent="0.35">
      <c r="A42" s="79" t="s">
        <v>86</v>
      </c>
      <c r="B42" s="52"/>
      <c r="C42" s="52"/>
      <c r="D42" s="53"/>
      <c r="E42" s="54"/>
      <c r="F42" s="53"/>
      <c r="G42" s="54"/>
      <c r="H42" s="53"/>
      <c r="I42" s="54"/>
      <c r="J42" s="53"/>
      <c r="K42" s="54"/>
      <c r="L42" s="53"/>
      <c r="M42" s="54"/>
      <c r="N42" s="53"/>
      <c r="O42" s="54"/>
      <c r="P42" s="53">
        <v>68.75</v>
      </c>
      <c r="Q42" s="54">
        <v>5.569</v>
      </c>
      <c r="R42" s="53"/>
      <c r="S42" s="54"/>
      <c r="T42" s="53"/>
      <c r="U42" s="54"/>
      <c r="V42" s="53"/>
      <c r="W42" s="54"/>
      <c r="X42" s="53"/>
      <c r="Y42" s="54"/>
      <c r="Z42" s="53"/>
      <c r="AA42" s="54"/>
      <c r="AB42" s="53"/>
      <c r="AC42" s="54"/>
      <c r="AD42" s="53"/>
      <c r="AE42" s="54"/>
      <c r="AF42" s="53"/>
      <c r="AG42" s="54"/>
      <c r="AH42" s="55">
        <v>5.569</v>
      </c>
      <c r="AI42" s="53">
        <v>41</v>
      </c>
      <c r="AJ42" s="56">
        <v>205.78</v>
      </c>
      <c r="AK42" s="132"/>
      <c r="AL42" s="131"/>
      <c r="AM42" s="2"/>
    </row>
    <row r="43" spans="1:45" ht="58.5" customHeight="1" x14ac:dyDescent="0.35">
      <c r="A43" s="130" t="s">
        <v>85</v>
      </c>
      <c r="B43" s="52"/>
      <c r="C43" s="52"/>
      <c r="D43" s="53"/>
      <c r="E43" s="54"/>
      <c r="F43" s="53"/>
      <c r="G43" s="54"/>
      <c r="H43" s="53"/>
      <c r="I43" s="54"/>
      <c r="J43" s="53"/>
      <c r="K43" s="54"/>
      <c r="L43" s="53"/>
      <c r="M43" s="54"/>
      <c r="N43" s="53">
        <v>197.53</v>
      </c>
      <c r="O43" s="54">
        <v>16</v>
      </c>
      <c r="P43" s="53"/>
      <c r="Q43" s="54"/>
      <c r="R43" s="53"/>
      <c r="S43" s="54"/>
      <c r="T43" s="53"/>
      <c r="U43" s="54"/>
      <c r="V43" s="53"/>
      <c r="W43" s="54"/>
      <c r="X43" s="53"/>
      <c r="Y43" s="54"/>
      <c r="Z43" s="53"/>
      <c r="AA43" s="54"/>
      <c r="AB43" s="53"/>
      <c r="AC43" s="54"/>
      <c r="AD43" s="53"/>
      <c r="AE43" s="54"/>
      <c r="AF43" s="53"/>
      <c r="AG43" s="54"/>
      <c r="AH43" s="55">
        <v>16</v>
      </c>
      <c r="AI43" s="53">
        <v>100</v>
      </c>
      <c r="AJ43" s="56">
        <v>1400</v>
      </c>
      <c r="AK43" s="129">
        <v>191.8</v>
      </c>
      <c r="AL43" s="128">
        <v>11.34</v>
      </c>
      <c r="AM43" s="2"/>
    </row>
    <row r="44" spans="1:45" ht="38.25" customHeight="1" x14ac:dyDescent="0.35">
      <c r="A44" s="130" t="s">
        <v>84</v>
      </c>
      <c r="B44" s="52"/>
      <c r="C44" s="52"/>
      <c r="D44" s="53"/>
      <c r="E44" s="54"/>
      <c r="F44" s="53">
        <v>16.73</v>
      </c>
      <c r="G44" s="54">
        <v>1.355</v>
      </c>
      <c r="H44" s="53"/>
      <c r="I44" s="54"/>
      <c r="J44" s="53"/>
      <c r="K44" s="54"/>
      <c r="L44" s="53"/>
      <c r="M44" s="54"/>
      <c r="N44" s="53"/>
      <c r="O44" s="54"/>
      <c r="P44" s="53"/>
      <c r="Q44" s="54"/>
      <c r="R44" s="53"/>
      <c r="S44" s="54"/>
      <c r="T44" s="53"/>
      <c r="U44" s="54"/>
      <c r="V44" s="53"/>
      <c r="W44" s="54"/>
      <c r="X44" s="53"/>
      <c r="Y44" s="54"/>
      <c r="Z44" s="53"/>
      <c r="AA44" s="54"/>
      <c r="AB44" s="53"/>
      <c r="AC44" s="54"/>
      <c r="AD44" s="53"/>
      <c r="AE44" s="54"/>
      <c r="AF44" s="53"/>
      <c r="AG44" s="54"/>
      <c r="AH44" s="55">
        <v>1.355</v>
      </c>
      <c r="AI44" s="53">
        <v>500</v>
      </c>
      <c r="AJ44" s="56">
        <v>535</v>
      </c>
      <c r="AK44" s="129"/>
      <c r="AL44" s="128"/>
      <c r="AM44" s="2"/>
    </row>
    <row r="45" spans="1:45" ht="27.75" customHeight="1" x14ac:dyDescent="0.35">
      <c r="A45" s="130" t="s">
        <v>83</v>
      </c>
      <c r="B45" s="52"/>
      <c r="C45" s="52"/>
      <c r="D45" s="53"/>
      <c r="E45" s="54"/>
      <c r="F45" s="53"/>
      <c r="G45" s="54"/>
      <c r="H45" s="53"/>
      <c r="I45" s="54"/>
      <c r="J45" s="53"/>
      <c r="K45" s="54"/>
      <c r="L45" s="53"/>
      <c r="M45" s="54"/>
      <c r="N45" s="53"/>
      <c r="O45" s="54"/>
      <c r="P45" s="53"/>
      <c r="Q45" s="54"/>
      <c r="R45" s="53"/>
      <c r="S45" s="54"/>
      <c r="T45" s="53">
        <v>8.2100000000000009</v>
      </c>
      <c r="U45" s="54">
        <v>0.66500000000000004</v>
      </c>
      <c r="V45" s="53"/>
      <c r="W45" s="54"/>
      <c r="X45" s="53"/>
      <c r="Y45" s="54"/>
      <c r="Z45" s="53"/>
      <c r="AA45" s="54"/>
      <c r="AB45" s="53"/>
      <c r="AC45" s="54"/>
      <c r="AD45" s="53"/>
      <c r="AE45" s="54"/>
      <c r="AF45" s="53"/>
      <c r="AG45" s="54"/>
      <c r="AH45" s="55">
        <v>0.66500000000000004</v>
      </c>
      <c r="AI45" s="53">
        <v>159</v>
      </c>
      <c r="AJ45" s="56">
        <v>84</v>
      </c>
      <c r="AK45" s="129"/>
      <c r="AL45" s="128"/>
      <c r="AM45" s="2"/>
    </row>
    <row r="46" spans="1:45" ht="23.25" customHeight="1" x14ac:dyDescent="0.35">
      <c r="A46" s="80" t="s">
        <v>82</v>
      </c>
      <c r="B46" s="52"/>
      <c r="C46" s="52"/>
      <c r="D46" s="53"/>
      <c r="E46" s="54"/>
      <c r="F46" s="53"/>
      <c r="G46" s="54"/>
      <c r="H46" s="53"/>
      <c r="I46" s="54"/>
      <c r="J46" s="53"/>
      <c r="K46" s="54"/>
      <c r="L46" s="53"/>
      <c r="M46" s="54"/>
      <c r="N46" s="53"/>
      <c r="O46" s="54"/>
      <c r="P46" s="53"/>
      <c r="Q46" s="54"/>
      <c r="R46" s="53">
        <v>5</v>
      </c>
      <c r="S46" s="54">
        <v>0.40500000000000003</v>
      </c>
      <c r="T46" s="53"/>
      <c r="U46" s="54"/>
      <c r="V46" s="53"/>
      <c r="W46" s="54"/>
      <c r="X46" s="53"/>
      <c r="Y46" s="54"/>
      <c r="Z46" s="53"/>
      <c r="AA46" s="54"/>
      <c r="AB46" s="53"/>
      <c r="AC46" s="54"/>
      <c r="AD46" s="53"/>
      <c r="AE46" s="54"/>
      <c r="AF46" s="53"/>
      <c r="AG46" s="54">
        <v>0</v>
      </c>
      <c r="AH46" s="55">
        <v>0.40500000000000003</v>
      </c>
      <c r="AI46" s="53">
        <v>17</v>
      </c>
      <c r="AJ46" s="56">
        <v>6.55</v>
      </c>
      <c r="AK46" s="68">
        <v>3.0000000000000001E-3</v>
      </c>
      <c r="AL46" s="68">
        <v>5.0999999999999997E-2</v>
      </c>
      <c r="AM46" s="2"/>
      <c r="AN46" s="2"/>
      <c r="AO46" s="25"/>
      <c r="AP46" s="25"/>
      <c r="AQ46" s="25"/>
      <c r="AR46" s="25"/>
      <c r="AS46" s="2"/>
    </row>
    <row r="47" spans="1:45" ht="26.25" hidden="1" customHeight="1" x14ac:dyDescent="0.25"/>
    <row r="48" spans="1:45" ht="15.75" customHeight="1" x14ac:dyDescent="0.25"/>
    <row r="49" ht="50.25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35" hidden="1" x14ac:dyDescent="0.25"/>
    <row r="66" spans="1:35" hidden="1" x14ac:dyDescent="0.25"/>
    <row r="67" spans="1:35" ht="30.75" customHeight="1" x14ac:dyDescent="0.7">
      <c r="A67" s="58" t="s">
        <v>32</v>
      </c>
      <c r="F67" s="69" t="s">
        <v>79</v>
      </c>
      <c r="Q67" s="58" t="s">
        <v>33</v>
      </c>
      <c r="X67" s="69" t="s">
        <v>44</v>
      </c>
      <c r="AA67" s="58"/>
      <c r="AI67" s="69"/>
    </row>
    <row r="68" spans="1:35" hidden="1" x14ac:dyDescent="0.25"/>
    <row r="69" spans="1:35" hidden="1" x14ac:dyDescent="0.25"/>
  </sheetData>
  <mergeCells count="77">
    <mergeCell ref="O7:P8"/>
    <mergeCell ref="A1:L1"/>
    <mergeCell ref="A2:C2"/>
    <mergeCell ref="U3:AE3"/>
    <mergeCell ref="AJ5:AK5"/>
    <mergeCell ref="AJ6:AK6"/>
    <mergeCell ref="Q7:R8"/>
    <mergeCell ref="T7:AF7"/>
    <mergeCell ref="AJ7:AK7"/>
    <mergeCell ref="C8:E8"/>
    <mergeCell ref="T8:AF8"/>
    <mergeCell ref="AJ8:AK8"/>
    <mergeCell ref="A7:E7"/>
    <mergeCell ref="F7:G8"/>
    <mergeCell ref="H7:L8"/>
    <mergeCell ref="M7:N8"/>
    <mergeCell ref="AJ9:AK10"/>
    <mergeCell ref="C10:E10"/>
    <mergeCell ref="F10:G10"/>
    <mergeCell ref="H10:L10"/>
    <mergeCell ref="M10:N10"/>
    <mergeCell ref="O10:P10"/>
    <mergeCell ref="Q10:R10"/>
    <mergeCell ref="C9:E9"/>
    <mergeCell ref="F9:G9"/>
    <mergeCell ref="H9:L9"/>
    <mergeCell ref="F11:G11"/>
    <mergeCell ref="H11:L11"/>
    <mergeCell ref="M11:N11"/>
    <mergeCell ref="O11:P11"/>
    <mergeCell ref="Q9:R9"/>
    <mergeCell ref="T9:AF10"/>
    <mergeCell ref="M9:N9"/>
    <mergeCell ref="O9:P9"/>
    <mergeCell ref="Q11:R11"/>
    <mergeCell ref="T11:AD12"/>
    <mergeCell ref="AJ11:AK12"/>
    <mergeCell ref="C12:E12"/>
    <mergeCell ref="F12:G12"/>
    <mergeCell ref="H12:L12"/>
    <mergeCell ref="M12:N12"/>
    <mergeCell ref="O12:P12"/>
    <mergeCell ref="Q12:R12"/>
    <mergeCell ref="C11:E11"/>
    <mergeCell ref="Q13:R13"/>
    <mergeCell ref="H14:L14"/>
    <mergeCell ref="M14:N14"/>
    <mergeCell ref="O14:P14"/>
    <mergeCell ref="Q14:R14"/>
    <mergeCell ref="C13:E13"/>
    <mergeCell ref="F13:G13"/>
    <mergeCell ref="H13:L13"/>
    <mergeCell ref="M13:N13"/>
    <mergeCell ref="O13:P13"/>
    <mergeCell ref="Z17:AA17"/>
    <mergeCell ref="AB17:AC17"/>
    <mergeCell ref="A15:B16"/>
    <mergeCell ref="C15:C18"/>
    <mergeCell ref="D16:M16"/>
    <mergeCell ref="N16:O16"/>
    <mergeCell ref="P16:AC16"/>
    <mergeCell ref="N17:O17"/>
    <mergeCell ref="P17:Q17"/>
    <mergeCell ref="R17:S17"/>
    <mergeCell ref="T17:U17"/>
    <mergeCell ref="V17:W17"/>
    <mergeCell ref="X17:Y17"/>
    <mergeCell ref="AD17:AE17"/>
    <mergeCell ref="AF17:AG17"/>
    <mergeCell ref="AD16:AG16"/>
    <mergeCell ref="A17:A18"/>
    <mergeCell ref="B17:B18"/>
    <mergeCell ref="D17:E17"/>
    <mergeCell ref="F17:G17"/>
    <mergeCell ref="H17:I17"/>
    <mergeCell ref="J17:K17"/>
    <mergeCell ref="L17:M17"/>
  </mergeCells>
  <pageMargins left="0.23622047244094491" right="0.23622047244094491" top="0.74803149606299213" bottom="0.74803149606299213" header="0.51181102362204722" footer="0.51181102362204722"/>
  <pageSetup paperSize="9" scale="32" firstPageNumber="0" fitToHeight="0" orientation="landscape" horizontalDpi="300" verticalDpi="300" r:id="rId1"/>
  <rowBreaks count="1" manualBreakCount="1">
    <brk id="72" max="16383" man="1"/>
  </rowBreaks>
  <colBreaks count="2" manualBreakCount="2">
    <brk id="19" max="104857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20</vt:i4>
      </vt:variant>
    </vt:vector>
  </HeadingPairs>
  <TitlesOfParts>
    <vt:vector size="32" baseType="lpstr">
      <vt:lpstr>14.11.2016 (10)</vt:lpstr>
      <vt:lpstr>14.11.2016 (9)</vt:lpstr>
      <vt:lpstr>14.11.2016 (8)</vt:lpstr>
      <vt:lpstr>14.11.2016 (7)</vt:lpstr>
      <vt:lpstr>14.11.2016 (6)</vt:lpstr>
      <vt:lpstr>14.11.2016 (5)</vt:lpstr>
      <vt:lpstr>14.11.2016 (4)</vt:lpstr>
      <vt:lpstr>14.11.2016 (3)</vt:lpstr>
      <vt:lpstr>14.11.2016 (2)</vt:lpstr>
      <vt:lpstr>14.11.2016</vt:lpstr>
      <vt:lpstr>Лист2</vt:lpstr>
      <vt:lpstr>Лист3</vt:lpstr>
      <vt:lpstr>'14.11.2016'!Print_Area_0</vt:lpstr>
      <vt:lpstr>'14.11.2016 (10)'!Print_Area_0</vt:lpstr>
      <vt:lpstr>'14.11.2016 (2)'!Print_Area_0</vt:lpstr>
      <vt:lpstr>'14.11.2016 (3)'!Print_Area_0</vt:lpstr>
      <vt:lpstr>'14.11.2016 (4)'!Print_Area_0</vt:lpstr>
      <vt:lpstr>'14.11.2016 (5)'!Print_Area_0</vt:lpstr>
      <vt:lpstr>'14.11.2016 (6)'!Print_Area_0</vt:lpstr>
      <vt:lpstr>'14.11.2016 (7)'!Print_Area_0</vt:lpstr>
      <vt:lpstr>'14.11.2016 (8)'!Print_Area_0</vt:lpstr>
      <vt:lpstr>'14.11.2016 (9)'!Print_Area_0</vt:lpstr>
      <vt:lpstr>'14.11.2016'!Область_печати</vt:lpstr>
      <vt:lpstr>'14.11.2016 (10)'!Область_печати</vt:lpstr>
      <vt:lpstr>'14.11.2016 (2)'!Область_печати</vt:lpstr>
      <vt:lpstr>'14.11.2016 (3)'!Область_печати</vt:lpstr>
      <vt:lpstr>'14.11.2016 (4)'!Область_печати</vt:lpstr>
      <vt:lpstr>'14.11.2016 (5)'!Область_печати</vt:lpstr>
      <vt:lpstr>'14.11.2016 (6)'!Область_печати</vt:lpstr>
      <vt:lpstr>'14.11.2016 (7)'!Область_печати</vt:lpstr>
      <vt:lpstr>'14.11.2016 (8)'!Область_печати</vt:lpstr>
      <vt:lpstr>'14.11.2016 (9)'!Область_печати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Admin</cp:lastModifiedBy>
  <cp:revision>2</cp:revision>
  <cp:lastPrinted>2024-04-03T10:25:50Z</cp:lastPrinted>
  <dcterms:created xsi:type="dcterms:W3CDTF">2016-06-29T11:13:59Z</dcterms:created>
  <dcterms:modified xsi:type="dcterms:W3CDTF">2024-05-17T08:00:11Z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